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dlickovam\Desktop\"/>
    </mc:Choice>
  </mc:AlternateContent>
  <bookViews>
    <workbookView xWindow="0" yWindow="0" windowWidth="22992" windowHeight="8436"/>
  </bookViews>
  <sheets>
    <sheet name="Úvodní strana" sheetId="12" r:id="rId1"/>
    <sheet name="Souhrn" sheetId="28" r:id="rId2"/>
    <sheet name="MŠ" sheetId="34" r:id="rId3"/>
    <sheet name="ZŠ" sheetId="23" r:id="rId4"/>
    <sheet name="stáž MŠ" sheetId="35" r:id="rId5"/>
    <sheet name="stáž ZŠ" sheetId="36" r:id="rId6"/>
    <sheet name="data" sheetId="31" state="hidden" r:id="rId7"/>
  </sheets>
  <definedNames>
    <definedName name="ICT">data!$I$2:$I$5</definedName>
    <definedName name="_xlnm.Print_Area" localSheetId="0">'Úvodní strana'!$B$2:$P$46</definedName>
  </definedNames>
  <calcPr calcId="162913"/>
</workbook>
</file>

<file path=xl/calcChain.xml><?xml version="1.0" encoding="utf-8"?>
<calcChain xmlns="http://schemas.openxmlformats.org/spreadsheetml/2006/main">
  <c r="L508" i="36" l="1"/>
  <c r="L508" i="35" l="1"/>
  <c r="O50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2"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6" i="35"/>
  <c r="O197"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444" i="35"/>
  <c r="O445" i="35"/>
  <c r="O446" i="35"/>
  <c r="O447" i="35"/>
  <c r="O448" i="35"/>
  <c r="O449" i="35"/>
  <c r="O450" i="35"/>
  <c r="O451" i="35"/>
  <c r="O452" i="35"/>
  <c r="O453" i="35"/>
  <c r="O454" i="35"/>
  <c r="O455" i="35"/>
  <c r="O456" i="35"/>
  <c r="O457" i="35"/>
  <c r="O458" i="35"/>
  <c r="O459" i="35"/>
  <c r="O460" i="35"/>
  <c r="O461" i="35"/>
  <c r="O462" i="35"/>
  <c r="O463" i="35"/>
  <c r="O464" i="35"/>
  <c r="O465" i="35"/>
  <c r="O466" i="35"/>
  <c r="O467" i="35"/>
  <c r="O468" i="35"/>
  <c r="O469" i="35"/>
  <c r="O470" i="35"/>
  <c r="O471" i="35"/>
  <c r="O472" i="35"/>
  <c r="O473" i="35"/>
  <c r="O474" i="35"/>
  <c r="O475" i="35"/>
  <c r="O476" i="35"/>
  <c r="O477" i="35"/>
  <c r="O478" i="35"/>
  <c r="O479" i="35"/>
  <c r="O480" i="35"/>
  <c r="O481" i="35"/>
  <c r="O482" i="35"/>
  <c r="O483" i="35"/>
  <c r="O484" i="35"/>
  <c r="O485" i="35"/>
  <c r="O486" i="35"/>
  <c r="O487" i="35"/>
  <c r="O488" i="35"/>
  <c r="O489" i="35"/>
  <c r="O490" i="35"/>
  <c r="O491" i="35"/>
  <c r="O492" i="35"/>
  <c r="O493" i="35"/>
  <c r="O494" i="35"/>
  <c r="O495" i="35"/>
  <c r="O496" i="35"/>
  <c r="O497" i="35"/>
  <c r="O498" i="35"/>
  <c r="O499" i="35"/>
  <c r="O500" i="35"/>
  <c r="O501" i="35"/>
  <c r="O502" i="35"/>
  <c r="O503" i="35"/>
  <c r="O504" i="35"/>
  <c r="O505" i="35"/>
  <c r="O506" i="35"/>
  <c r="O7" i="35"/>
  <c r="O507" i="36"/>
  <c r="O8" i="36"/>
  <c r="O9" i="36"/>
  <c r="O10" i="36"/>
  <c r="O11" i="36"/>
  <c r="O12" i="36"/>
  <c r="O13" i="36"/>
  <c r="O14" i="36"/>
  <c r="O15" i="36"/>
  <c r="O16" i="36"/>
  <c r="O17" i="36"/>
  <c r="O18" i="36"/>
  <c r="O19" i="36"/>
  <c r="O20" i="36"/>
  <c r="O21" i="36"/>
  <c r="O22" i="36"/>
  <c r="O23" i="36"/>
  <c r="O24" i="36"/>
  <c r="O25" i="36"/>
  <c r="O26" i="36"/>
  <c r="O27" i="36"/>
  <c r="O28" i="36"/>
  <c r="O29" i="36"/>
  <c r="O30" i="36"/>
  <c r="O31" i="36"/>
  <c r="O32" i="36"/>
  <c r="O33" i="36"/>
  <c r="O34" i="36"/>
  <c r="O35" i="36"/>
  <c r="O36" i="36"/>
  <c r="O37" i="36"/>
  <c r="O38"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O98" i="36"/>
  <c r="O99" i="36"/>
  <c r="O100" i="36"/>
  <c r="O101" i="36"/>
  <c r="O102" i="36"/>
  <c r="O103" i="36"/>
  <c r="O104" i="36"/>
  <c r="O105" i="36"/>
  <c r="O106" i="36"/>
  <c r="O107" i="36"/>
  <c r="O108" i="36"/>
  <c r="O109" i="36"/>
  <c r="O110" i="36"/>
  <c r="O111" i="36"/>
  <c r="O112" i="36"/>
  <c r="O113" i="36"/>
  <c r="O114" i="36"/>
  <c r="O115" i="36"/>
  <c r="O116" i="36"/>
  <c r="O117" i="36"/>
  <c r="O118" i="36"/>
  <c r="O119" i="36"/>
  <c r="O120" i="36"/>
  <c r="O121" i="36"/>
  <c r="O122" i="36"/>
  <c r="O123" i="36"/>
  <c r="O124" i="36"/>
  <c r="O125" i="36"/>
  <c r="O126" i="36"/>
  <c r="O127" i="36"/>
  <c r="O128" i="36"/>
  <c r="O129" i="36"/>
  <c r="O130" i="36"/>
  <c r="O131" i="36"/>
  <c r="O132" i="36"/>
  <c r="O133" i="36"/>
  <c r="O134" i="36"/>
  <c r="O135" i="36"/>
  <c r="O136" i="36"/>
  <c r="O137" i="36"/>
  <c r="O138" i="36"/>
  <c r="O139" i="36"/>
  <c r="O140" i="36"/>
  <c r="O141" i="36"/>
  <c r="O142" i="36"/>
  <c r="O143" i="36"/>
  <c r="O144" i="36"/>
  <c r="O145" i="36"/>
  <c r="O146" i="36"/>
  <c r="O147" i="36"/>
  <c r="O148" i="36"/>
  <c r="O149" i="36"/>
  <c r="O150" i="36"/>
  <c r="O151" i="36"/>
  <c r="O152" i="36"/>
  <c r="O153" i="36"/>
  <c r="O154" i="36"/>
  <c r="O155" i="36"/>
  <c r="O156" i="36"/>
  <c r="O157" i="36"/>
  <c r="O158" i="36"/>
  <c r="O159" i="36"/>
  <c r="O160" i="36"/>
  <c r="O161" i="36"/>
  <c r="O162" i="36"/>
  <c r="O163" i="36"/>
  <c r="O164" i="36"/>
  <c r="O165" i="36"/>
  <c r="O166" i="36"/>
  <c r="O167" i="36"/>
  <c r="O168" i="36"/>
  <c r="O169" i="36"/>
  <c r="O170" i="36"/>
  <c r="O171" i="36"/>
  <c r="O172" i="36"/>
  <c r="O173" i="36"/>
  <c r="O174" i="36"/>
  <c r="O175" i="36"/>
  <c r="O176" i="36"/>
  <c r="O177" i="36"/>
  <c r="O178" i="36"/>
  <c r="O179" i="36"/>
  <c r="O180" i="36"/>
  <c r="O181" i="36"/>
  <c r="O182" i="36"/>
  <c r="O183" i="36"/>
  <c r="O184" i="36"/>
  <c r="O185" i="36"/>
  <c r="O186" i="36"/>
  <c r="O187" i="36"/>
  <c r="O188" i="36"/>
  <c r="O189" i="36"/>
  <c r="O190" i="36"/>
  <c r="O191" i="36"/>
  <c r="O192" i="36"/>
  <c r="O193" i="36"/>
  <c r="O194" i="36"/>
  <c r="O195" i="36"/>
  <c r="O196" i="36"/>
  <c r="O197" i="36"/>
  <c r="O198" i="36"/>
  <c r="O199" i="36"/>
  <c r="O200" i="36"/>
  <c r="O201" i="36"/>
  <c r="O202" i="36"/>
  <c r="O203" i="36"/>
  <c r="O204" i="36"/>
  <c r="O205" i="36"/>
  <c r="O206" i="36"/>
  <c r="O207" i="36"/>
  <c r="O208" i="36"/>
  <c r="O209" i="36"/>
  <c r="O210" i="36"/>
  <c r="O211" i="36"/>
  <c r="O212" i="36"/>
  <c r="O213" i="36"/>
  <c r="O214" i="36"/>
  <c r="O215" i="36"/>
  <c r="O216" i="36"/>
  <c r="O217" i="36"/>
  <c r="O218" i="36"/>
  <c r="O219" i="36"/>
  <c r="O220" i="36"/>
  <c r="O221" i="36"/>
  <c r="O222" i="36"/>
  <c r="O223" i="36"/>
  <c r="O224" i="36"/>
  <c r="O225" i="36"/>
  <c r="O226" i="36"/>
  <c r="O227" i="36"/>
  <c r="O228" i="36"/>
  <c r="O229" i="36"/>
  <c r="O230" i="36"/>
  <c r="O231" i="36"/>
  <c r="O232" i="36"/>
  <c r="O233" i="36"/>
  <c r="O234" i="36"/>
  <c r="O235" i="36"/>
  <c r="O236" i="36"/>
  <c r="O237" i="36"/>
  <c r="O238" i="36"/>
  <c r="O239" i="36"/>
  <c r="O240" i="36"/>
  <c r="O241" i="36"/>
  <c r="O242" i="36"/>
  <c r="O243" i="36"/>
  <c r="O244" i="36"/>
  <c r="O245" i="36"/>
  <c r="O246" i="36"/>
  <c r="O247" i="36"/>
  <c r="O248" i="36"/>
  <c r="O249" i="36"/>
  <c r="O250" i="36"/>
  <c r="O251" i="36"/>
  <c r="O252" i="36"/>
  <c r="O253" i="36"/>
  <c r="O254" i="36"/>
  <c r="O255" i="36"/>
  <c r="O256" i="36"/>
  <c r="O257" i="36"/>
  <c r="O258" i="36"/>
  <c r="O259" i="36"/>
  <c r="O260" i="36"/>
  <c r="O261" i="36"/>
  <c r="O262" i="36"/>
  <c r="O263" i="36"/>
  <c r="O264" i="36"/>
  <c r="O265" i="36"/>
  <c r="O266" i="36"/>
  <c r="O267" i="36"/>
  <c r="O268" i="36"/>
  <c r="O269" i="36"/>
  <c r="O270" i="36"/>
  <c r="O271" i="36"/>
  <c r="O272" i="36"/>
  <c r="O273" i="36"/>
  <c r="O274" i="36"/>
  <c r="O275" i="36"/>
  <c r="O276" i="36"/>
  <c r="O277" i="36"/>
  <c r="O278" i="36"/>
  <c r="O279" i="36"/>
  <c r="O280" i="36"/>
  <c r="O281" i="36"/>
  <c r="O282" i="36"/>
  <c r="O283" i="36"/>
  <c r="O284" i="36"/>
  <c r="O285" i="36"/>
  <c r="O286" i="36"/>
  <c r="O287" i="36"/>
  <c r="O288" i="36"/>
  <c r="O289" i="36"/>
  <c r="O290" i="36"/>
  <c r="O291" i="36"/>
  <c r="O292" i="36"/>
  <c r="O293" i="36"/>
  <c r="O294" i="36"/>
  <c r="O295" i="36"/>
  <c r="O296" i="36"/>
  <c r="O297" i="36"/>
  <c r="O298" i="36"/>
  <c r="O299" i="36"/>
  <c r="O300" i="36"/>
  <c r="O301" i="36"/>
  <c r="O302" i="36"/>
  <c r="O303" i="36"/>
  <c r="O304" i="36"/>
  <c r="O305" i="36"/>
  <c r="O306" i="36"/>
  <c r="O307" i="36"/>
  <c r="O308" i="36"/>
  <c r="O309" i="36"/>
  <c r="O310" i="36"/>
  <c r="O311" i="36"/>
  <c r="O312" i="36"/>
  <c r="O313" i="36"/>
  <c r="O314" i="36"/>
  <c r="O315" i="36"/>
  <c r="O316" i="36"/>
  <c r="O317" i="36"/>
  <c r="O318" i="36"/>
  <c r="O319" i="36"/>
  <c r="O320" i="36"/>
  <c r="O321" i="36"/>
  <c r="O322" i="36"/>
  <c r="O323" i="36"/>
  <c r="O324" i="36"/>
  <c r="O325" i="36"/>
  <c r="O326" i="36"/>
  <c r="O327" i="36"/>
  <c r="O328" i="36"/>
  <c r="O329" i="36"/>
  <c r="O330" i="36"/>
  <c r="O331" i="36"/>
  <c r="O332" i="36"/>
  <c r="O333" i="36"/>
  <c r="O334" i="36"/>
  <c r="O335" i="36"/>
  <c r="O336" i="36"/>
  <c r="O337" i="36"/>
  <c r="O338" i="36"/>
  <c r="O339" i="36"/>
  <c r="O340" i="36"/>
  <c r="O341" i="36"/>
  <c r="O342" i="36"/>
  <c r="O343" i="36"/>
  <c r="O344" i="36"/>
  <c r="O345" i="36"/>
  <c r="O346" i="36"/>
  <c r="O347" i="36"/>
  <c r="O348" i="36"/>
  <c r="O349" i="36"/>
  <c r="O350" i="36"/>
  <c r="O351" i="36"/>
  <c r="O352" i="36"/>
  <c r="O353" i="36"/>
  <c r="O354" i="36"/>
  <c r="O355" i="36"/>
  <c r="O356" i="36"/>
  <c r="O357" i="36"/>
  <c r="O358" i="36"/>
  <c r="O359" i="36"/>
  <c r="O360" i="36"/>
  <c r="O361" i="36"/>
  <c r="O362" i="36"/>
  <c r="O363" i="36"/>
  <c r="O364" i="36"/>
  <c r="O365" i="36"/>
  <c r="O366" i="36"/>
  <c r="O367" i="36"/>
  <c r="O368" i="36"/>
  <c r="O369" i="36"/>
  <c r="O370" i="36"/>
  <c r="O371" i="36"/>
  <c r="O372" i="36"/>
  <c r="O373" i="36"/>
  <c r="O374" i="36"/>
  <c r="O375" i="36"/>
  <c r="O376" i="36"/>
  <c r="O377" i="36"/>
  <c r="O378" i="36"/>
  <c r="O379" i="36"/>
  <c r="O380" i="36"/>
  <c r="O381" i="36"/>
  <c r="O382" i="36"/>
  <c r="O383" i="36"/>
  <c r="O384" i="36"/>
  <c r="O385" i="36"/>
  <c r="O386" i="36"/>
  <c r="O387" i="36"/>
  <c r="O388" i="36"/>
  <c r="O389" i="36"/>
  <c r="O390" i="36"/>
  <c r="O391" i="36"/>
  <c r="O392" i="36"/>
  <c r="O393" i="36"/>
  <c r="O394" i="36"/>
  <c r="O395" i="36"/>
  <c r="O396" i="36"/>
  <c r="O397" i="36"/>
  <c r="O398" i="36"/>
  <c r="O399" i="36"/>
  <c r="O400" i="36"/>
  <c r="O401" i="36"/>
  <c r="O402" i="36"/>
  <c r="O403" i="36"/>
  <c r="O404" i="36"/>
  <c r="O405" i="36"/>
  <c r="O406" i="36"/>
  <c r="O407" i="36"/>
  <c r="O408" i="36"/>
  <c r="O409" i="36"/>
  <c r="O410" i="36"/>
  <c r="O411" i="36"/>
  <c r="O412" i="36"/>
  <c r="O413" i="36"/>
  <c r="O414" i="36"/>
  <c r="O415" i="36"/>
  <c r="O416" i="36"/>
  <c r="O417" i="36"/>
  <c r="O418" i="36"/>
  <c r="O419" i="36"/>
  <c r="O420" i="36"/>
  <c r="O421" i="36"/>
  <c r="O422" i="36"/>
  <c r="O423" i="36"/>
  <c r="O424" i="36"/>
  <c r="O425" i="36"/>
  <c r="O426" i="36"/>
  <c r="O427" i="36"/>
  <c r="O428" i="36"/>
  <c r="O429" i="36"/>
  <c r="O430" i="36"/>
  <c r="O431" i="36"/>
  <c r="O432" i="36"/>
  <c r="O433" i="36"/>
  <c r="O434" i="36"/>
  <c r="O435" i="36"/>
  <c r="O436" i="36"/>
  <c r="O437" i="36"/>
  <c r="O438" i="36"/>
  <c r="O439" i="36"/>
  <c r="O440" i="36"/>
  <c r="O441" i="36"/>
  <c r="O442" i="36"/>
  <c r="O443" i="36"/>
  <c r="O444" i="36"/>
  <c r="O445" i="36"/>
  <c r="O446" i="36"/>
  <c r="O447" i="36"/>
  <c r="O448" i="36"/>
  <c r="O449" i="36"/>
  <c r="O450" i="36"/>
  <c r="O451" i="36"/>
  <c r="O452" i="36"/>
  <c r="O453" i="36"/>
  <c r="O454" i="36"/>
  <c r="O455" i="36"/>
  <c r="O456" i="36"/>
  <c r="O457" i="36"/>
  <c r="O458" i="36"/>
  <c r="O459" i="36"/>
  <c r="O460" i="36"/>
  <c r="O461" i="36"/>
  <c r="O462" i="36"/>
  <c r="O463" i="36"/>
  <c r="O464" i="36"/>
  <c r="O465" i="36"/>
  <c r="O466" i="36"/>
  <c r="O467" i="36"/>
  <c r="O468" i="36"/>
  <c r="O469" i="36"/>
  <c r="O470" i="36"/>
  <c r="O471" i="36"/>
  <c r="O472" i="36"/>
  <c r="O473" i="36"/>
  <c r="O474" i="36"/>
  <c r="O475" i="36"/>
  <c r="O476" i="36"/>
  <c r="O477" i="36"/>
  <c r="O478" i="36"/>
  <c r="O479" i="36"/>
  <c r="O480" i="36"/>
  <c r="O481" i="36"/>
  <c r="O482" i="36"/>
  <c r="O483" i="36"/>
  <c r="O484" i="36"/>
  <c r="O485" i="36"/>
  <c r="O486" i="36"/>
  <c r="O487" i="36"/>
  <c r="O488" i="36"/>
  <c r="O489" i="36"/>
  <c r="O490" i="36"/>
  <c r="O491" i="36"/>
  <c r="O492" i="36"/>
  <c r="O493" i="36"/>
  <c r="O494" i="36"/>
  <c r="O495" i="36"/>
  <c r="O496" i="36"/>
  <c r="O497" i="36"/>
  <c r="O498" i="36"/>
  <c r="O499" i="36"/>
  <c r="O500" i="36"/>
  <c r="O501" i="36"/>
  <c r="O502" i="36"/>
  <c r="O503" i="36"/>
  <c r="O504" i="36"/>
  <c r="O505" i="36"/>
  <c r="O506" i="36"/>
  <c r="O7" i="36"/>
  <c r="O30" i="23" l="1"/>
  <c r="O25" i="34"/>
  <c r="M25" i="34"/>
  <c r="N25" i="34" s="1"/>
  <c r="M30" i="23"/>
  <c r="N30" i="23" s="1"/>
  <c r="E506" i="36" l="1"/>
  <c r="E505" i="36"/>
  <c r="F505" i="36" s="1"/>
  <c r="E504" i="36"/>
  <c r="H504" i="36" s="1"/>
  <c r="E503" i="36"/>
  <c r="E502" i="36"/>
  <c r="H502" i="36" s="1"/>
  <c r="E501" i="36"/>
  <c r="E500" i="36"/>
  <c r="H500" i="36" s="1"/>
  <c r="E499" i="36"/>
  <c r="F499" i="36" s="1"/>
  <c r="E498" i="36"/>
  <c r="H498" i="36" s="1"/>
  <c r="E497" i="36"/>
  <c r="F497" i="36" s="1"/>
  <c r="E496" i="36"/>
  <c r="H496" i="36" s="1"/>
  <c r="E495" i="36"/>
  <c r="E494" i="36"/>
  <c r="E493" i="36"/>
  <c r="E492" i="36"/>
  <c r="E491" i="36"/>
  <c r="F491" i="36" s="1"/>
  <c r="E490" i="36"/>
  <c r="E489" i="36"/>
  <c r="F489" i="36" s="1"/>
  <c r="E488" i="36"/>
  <c r="H488" i="36" s="1"/>
  <c r="E487" i="36"/>
  <c r="F487" i="36" s="1"/>
  <c r="E486" i="36"/>
  <c r="H486" i="36" s="1"/>
  <c r="E485" i="36"/>
  <c r="E484" i="36"/>
  <c r="E483" i="36"/>
  <c r="F483" i="36" s="1"/>
  <c r="E482" i="36"/>
  <c r="H482" i="36" s="1"/>
  <c r="E481" i="36"/>
  <c r="F481" i="36" s="1"/>
  <c r="E480" i="36"/>
  <c r="H480" i="36" s="1"/>
  <c r="E479" i="36"/>
  <c r="F479" i="36" s="1"/>
  <c r="E478" i="36"/>
  <c r="E477" i="36"/>
  <c r="E476" i="36"/>
  <c r="E475" i="36"/>
  <c r="F475" i="36" s="1"/>
  <c r="E474" i="36"/>
  <c r="E473" i="36"/>
  <c r="E472" i="36"/>
  <c r="H472" i="36" s="1"/>
  <c r="E471" i="36"/>
  <c r="F471" i="36" s="1"/>
  <c r="E470" i="36"/>
  <c r="E469" i="36"/>
  <c r="E468" i="36"/>
  <c r="F467" i="36"/>
  <c r="E467" i="36"/>
  <c r="E466" i="36"/>
  <c r="E465" i="36"/>
  <c r="E464" i="36"/>
  <c r="E463" i="36"/>
  <c r="E462" i="36"/>
  <c r="F462" i="36" s="1"/>
  <c r="E461" i="36"/>
  <c r="E460" i="36"/>
  <c r="E459" i="36"/>
  <c r="E458" i="36"/>
  <c r="E457" i="36"/>
  <c r="F457" i="36" s="1"/>
  <c r="E456" i="36"/>
  <c r="E455" i="36"/>
  <c r="E454" i="36"/>
  <c r="J454" i="36" s="1"/>
  <c r="E453" i="36"/>
  <c r="E452" i="36"/>
  <c r="E451" i="36"/>
  <c r="E450" i="36"/>
  <c r="E449" i="36"/>
  <c r="E448" i="36"/>
  <c r="J448" i="36" s="1"/>
  <c r="E447" i="36"/>
  <c r="E446" i="36"/>
  <c r="E445" i="36"/>
  <c r="E444" i="36"/>
  <c r="E443" i="36"/>
  <c r="E442" i="36"/>
  <c r="E441" i="36"/>
  <c r="E440" i="36"/>
  <c r="J440" i="36" s="1"/>
  <c r="E439" i="36"/>
  <c r="E438" i="36"/>
  <c r="E437" i="36"/>
  <c r="E436" i="36"/>
  <c r="J436" i="36" s="1"/>
  <c r="E435" i="36"/>
  <c r="E434" i="36"/>
  <c r="E433" i="36"/>
  <c r="E432" i="36"/>
  <c r="E431" i="36"/>
  <c r="F431" i="36" s="1"/>
  <c r="E430" i="36"/>
  <c r="F430" i="36" s="1"/>
  <c r="E429" i="36"/>
  <c r="F429" i="36" s="1"/>
  <c r="E428" i="36"/>
  <c r="E427" i="36"/>
  <c r="F427" i="36" s="1"/>
  <c r="E426" i="36"/>
  <c r="F426" i="36" s="1"/>
  <c r="E425" i="36"/>
  <c r="E424" i="36"/>
  <c r="E423" i="36"/>
  <c r="F423" i="36" s="1"/>
  <c r="E422" i="36"/>
  <c r="F422" i="36" s="1"/>
  <c r="E421" i="36"/>
  <c r="E420" i="36"/>
  <c r="E419" i="36"/>
  <c r="F419" i="36" s="1"/>
  <c r="E418" i="36"/>
  <c r="F418" i="36" s="1"/>
  <c r="E417" i="36"/>
  <c r="E416" i="36"/>
  <c r="E415" i="36"/>
  <c r="F415" i="36" s="1"/>
  <c r="E414" i="36"/>
  <c r="F414" i="36" s="1"/>
  <c r="E413" i="36"/>
  <c r="F413" i="36" s="1"/>
  <c r="E412" i="36"/>
  <c r="E411" i="36"/>
  <c r="F411" i="36" s="1"/>
  <c r="E410" i="36"/>
  <c r="F410" i="36" s="1"/>
  <c r="E409" i="36"/>
  <c r="E408" i="36"/>
  <c r="E407" i="36"/>
  <c r="F407" i="36" s="1"/>
  <c r="E406" i="36"/>
  <c r="F406" i="36" s="1"/>
  <c r="E405" i="36"/>
  <c r="E404" i="36"/>
  <c r="E403" i="36"/>
  <c r="F403" i="36" s="1"/>
  <c r="E402" i="36"/>
  <c r="F402" i="36" s="1"/>
  <c r="E401" i="36"/>
  <c r="E400" i="36"/>
  <c r="E399" i="36"/>
  <c r="F399" i="36" s="1"/>
  <c r="E398" i="36"/>
  <c r="F398" i="36" s="1"/>
  <c r="E397" i="36"/>
  <c r="F397" i="36" s="1"/>
  <c r="E396" i="36"/>
  <c r="E395" i="36"/>
  <c r="F395" i="36" s="1"/>
  <c r="E394" i="36"/>
  <c r="F394" i="36" s="1"/>
  <c r="E393" i="36"/>
  <c r="E392" i="36"/>
  <c r="E391" i="36"/>
  <c r="F391" i="36" s="1"/>
  <c r="E390" i="36"/>
  <c r="F390" i="36" s="1"/>
  <c r="E389" i="36"/>
  <c r="E388" i="36"/>
  <c r="E387" i="36"/>
  <c r="F387" i="36" s="1"/>
  <c r="E386" i="36"/>
  <c r="F386" i="36" s="1"/>
  <c r="E385" i="36"/>
  <c r="E384" i="36"/>
  <c r="E383" i="36"/>
  <c r="F383" i="36" s="1"/>
  <c r="E382" i="36"/>
  <c r="F382" i="36" s="1"/>
  <c r="E381" i="36"/>
  <c r="F381" i="36" s="1"/>
  <c r="E380" i="36"/>
  <c r="E379" i="36"/>
  <c r="F379" i="36" s="1"/>
  <c r="E378" i="36"/>
  <c r="F378" i="36" s="1"/>
  <c r="E377" i="36"/>
  <c r="E376" i="36"/>
  <c r="E375" i="36"/>
  <c r="F375" i="36" s="1"/>
  <c r="E374" i="36"/>
  <c r="F374" i="36" s="1"/>
  <c r="E373" i="36"/>
  <c r="E372" i="36"/>
  <c r="E371" i="36"/>
  <c r="F371" i="36" s="1"/>
  <c r="E370" i="36"/>
  <c r="E369" i="36"/>
  <c r="E368" i="36"/>
  <c r="E367" i="36"/>
  <c r="F367" i="36" s="1"/>
  <c r="E366" i="36"/>
  <c r="J366" i="36" s="1"/>
  <c r="E365" i="36"/>
  <c r="J365" i="36" s="1"/>
  <c r="E364" i="36"/>
  <c r="J364" i="36" s="1"/>
  <c r="E363" i="36"/>
  <c r="E362" i="36"/>
  <c r="E361" i="36"/>
  <c r="E360" i="36"/>
  <c r="E359" i="36"/>
  <c r="H359" i="36" s="1"/>
  <c r="E358" i="36"/>
  <c r="J358" i="36" s="1"/>
  <c r="E357" i="36"/>
  <c r="J357" i="36" s="1"/>
  <c r="E356" i="36"/>
  <c r="J356" i="36" s="1"/>
  <c r="E355" i="36"/>
  <c r="J355" i="36" s="1"/>
  <c r="E354" i="36"/>
  <c r="F354" i="36" s="1"/>
  <c r="E353" i="36"/>
  <c r="E352" i="36"/>
  <c r="J352" i="36" s="1"/>
  <c r="J351" i="36"/>
  <c r="H351" i="36"/>
  <c r="E351" i="36"/>
  <c r="F351" i="36" s="1"/>
  <c r="E350" i="36"/>
  <c r="J350" i="36" s="1"/>
  <c r="E349" i="36"/>
  <c r="J349" i="36" s="1"/>
  <c r="E348" i="36"/>
  <c r="J348" i="36" s="1"/>
  <c r="E347" i="36"/>
  <c r="E346" i="36"/>
  <c r="J346" i="36" s="1"/>
  <c r="E345" i="36"/>
  <c r="E344" i="36"/>
  <c r="J344" i="36" s="1"/>
  <c r="E343" i="36"/>
  <c r="H343" i="36" s="1"/>
  <c r="E342" i="36"/>
  <c r="J342" i="36" s="1"/>
  <c r="E341" i="36"/>
  <c r="J341" i="36" s="1"/>
  <c r="E340" i="36"/>
  <c r="J340" i="36" s="1"/>
  <c r="E339" i="36"/>
  <c r="J339" i="36" s="1"/>
  <c r="E338" i="36"/>
  <c r="E337" i="36"/>
  <c r="E336" i="36"/>
  <c r="E335" i="36"/>
  <c r="E334" i="36"/>
  <c r="J334" i="36" s="1"/>
  <c r="E333" i="36"/>
  <c r="J332" i="36"/>
  <c r="E332" i="36"/>
  <c r="E331" i="36"/>
  <c r="J331" i="36" s="1"/>
  <c r="E330" i="36"/>
  <c r="F330" i="36" s="1"/>
  <c r="E329" i="36"/>
  <c r="E328" i="36"/>
  <c r="E327" i="36"/>
  <c r="F327" i="36" s="1"/>
  <c r="E326" i="36"/>
  <c r="J326" i="36" s="1"/>
  <c r="E325" i="36"/>
  <c r="J325" i="36" s="1"/>
  <c r="E324" i="36"/>
  <c r="J324" i="36" s="1"/>
  <c r="E323" i="36"/>
  <c r="F323" i="36" s="1"/>
  <c r="E322" i="36"/>
  <c r="J322" i="36" s="1"/>
  <c r="E321" i="36"/>
  <c r="F321" i="36" s="1"/>
  <c r="E320" i="36"/>
  <c r="E319" i="36"/>
  <c r="E318" i="36"/>
  <c r="E317" i="36"/>
  <c r="J317" i="36" s="1"/>
  <c r="E316" i="36"/>
  <c r="H315" i="36"/>
  <c r="E315" i="36"/>
  <c r="J315" i="36" s="1"/>
  <c r="E314" i="36"/>
  <c r="E313" i="36"/>
  <c r="H313" i="36" s="1"/>
  <c r="E312" i="36"/>
  <c r="E311" i="36"/>
  <c r="F311" i="36" s="1"/>
  <c r="E310" i="36"/>
  <c r="J310" i="36" s="1"/>
  <c r="E309" i="36"/>
  <c r="E308" i="36"/>
  <c r="J308" i="36" s="1"/>
  <c r="E307" i="36"/>
  <c r="E306" i="36"/>
  <c r="E305" i="36"/>
  <c r="E304" i="36"/>
  <c r="E303" i="36"/>
  <c r="F303" i="36" s="1"/>
  <c r="E302" i="36"/>
  <c r="J302" i="36" s="1"/>
  <c r="E301" i="36"/>
  <c r="E300" i="36"/>
  <c r="J300" i="36" s="1"/>
  <c r="E299" i="36"/>
  <c r="E298" i="36"/>
  <c r="E297" i="36"/>
  <c r="J297" i="36" s="1"/>
  <c r="E296" i="36"/>
  <c r="E295" i="36"/>
  <c r="J295" i="36" s="1"/>
  <c r="E294" i="36"/>
  <c r="J294" i="36" s="1"/>
  <c r="E293" i="36"/>
  <c r="J293" i="36" s="1"/>
  <c r="E292" i="36"/>
  <c r="J292" i="36" s="1"/>
  <c r="H291" i="36"/>
  <c r="E291" i="36"/>
  <c r="J291" i="36" s="1"/>
  <c r="E290" i="36"/>
  <c r="E289" i="36"/>
  <c r="E288" i="36"/>
  <c r="J288" i="36" s="1"/>
  <c r="E287" i="36"/>
  <c r="F287" i="36" s="1"/>
  <c r="E286" i="36"/>
  <c r="J286" i="36" s="1"/>
  <c r="E285" i="36"/>
  <c r="E284" i="36"/>
  <c r="J284" i="36" s="1"/>
  <c r="E283" i="36"/>
  <c r="F283" i="36" s="1"/>
  <c r="E282" i="36"/>
  <c r="J282" i="36" s="1"/>
  <c r="E281" i="36"/>
  <c r="F281" i="36" s="1"/>
  <c r="E280" i="36"/>
  <c r="E279" i="36"/>
  <c r="E278" i="36"/>
  <c r="J278" i="36" s="1"/>
  <c r="E277" i="36"/>
  <c r="E276" i="36"/>
  <c r="H276" i="36" s="1"/>
  <c r="E275" i="36"/>
  <c r="F275" i="36" s="1"/>
  <c r="E274" i="36"/>
  <c r="J274" i="36" s="1"/>
  <c r="E273" i="36"/>
  <c r="F273" i="36" s="1"/>
  <c r="E272" i="36"/>
  <c r="E271" i="36"/>
  <c r="E270" i="36"/>
  <c r="J270" i="36" s="1"/>
  <c r="E269" i="36"/>
  <c r="J269" i="36" s="1"/>
  <c r="E268" i="36"/>
  <c r="J268" i="36" s="1"/>
  <c r="E267" i="36"/>
  <c r="E266" i="36"/>
  <c r="J266" i="36" s="1"/>
  <c r="E265" i="36"/>
  <c r="J265" i="36" s="1"/>
  <c r="E264" i="36"/>
  <c r="J264" i="36" s="1"/>
  <c r="E263" i="36"/>
  <c r="E262" i="36"/>
  <c r="J262" i="36" s="1"/>
  <c r="E261" i="36"/>
  <c r="J261" i="36" s="1"/>
  <c r="E260" i="36"/>
  <c r="J260" i="36" s="1"/>
  <c r="E259" i="36"/>
  <c r="H258" i="36"/>
  <c r="E258" i="36"/>
  <c r="J258" i="36" s="1"/>
  <c r="E257" i="36"/>
  <c r="J257" i="36" s="1"/>
  <c r="E256" i="36"/>
  <c r="J256" i="36" s="1"/>
  <c r="E255" i="36"/>
  <c r="F254" i="36"/>
  <c r="E254" i="36"/>
  <c r="J254" i="36" s="1"/>
  <c r="E253" i="36"/>
  <c r="J253" i="36" s="1"/>
  <c r="E252" i="36"/>
  <c r="J252" i="36" s="1"/>
  <c r="E251" i="36"/>
  <c r="J251" i="36" s="1"/>
  <c r="E250" i="36"/>
  <c r="E249" i="36"/>
  <c r="J249" i="36" s="1"/>
  <c r="E248" i="36"/>
  <c r="J248" i="36" s="1"/>
  <c r="E247" i="36"/>
  <c r="J247" i="36" s="1"/>
  <c r="E246" i="36"/>
  <c r="H246" i="36" s="1"/>
  <c r="E245" i="36"/>
  <c r="J245" i="36" s="1"/>
  <c r="E244" i="36"/>
  <c r="J244" i="36" s="1"/>
  <c r="E243" i="36"/>
  <c r="E242" i="36"/>
  <c r="J242" i="36" s="1"/>
  <c r="E241" i="36"/>
  <c r="F241" i="36" s="1"/>
  <c r="E240" i="36"/>
  <c r="F240" i="36" s="1"/>
  <c r="J239" i="36"/>
  <c r="E239" i="36"/>
  <c r="F239" i="36" s="1"/>
  <c r="E238" i="36"/>
  <c r="F238" i="36" s="1"/>
  <c r="E237" i="36"/>
  <c r="F237" i="36" s="1"/>
  <c r="E236" i="36"/>
  <c r="F236" i="36" s="1"/>
  <c r="J235" i="36"/>
  <c r="E235" i="36"/>
  <c r="F235" i="36" s="1"/>
  <c r="E234" i="36"/>
  <c r="F234" i="36" s="1"/>
  <c r="E233" i="36"/>
  <c r="F233" i="36" s="1"/>
  <c r="E232" i="36"/>
  <c r="F232" i="36" s="1"/>
  <c r="J231" i="36"/>
  <c r="E231" i="36"/>
  <c r="F231" i="36" s="1"/>
  <c r="E230" i="36"/>
  <c r="F230" i="36" s="1"/>
  <c r="E229" i="36"/>
  <c r="F229" i="36" s="1"/>
  <c r="E228" i="36"/>
  <c r="F228" i="36" s="1"/>
  <c r="J227" i="36"/>
  <c r="E227" i="36"/>
  <c r="F227" i="36" s="1"/>
  <c r="E226" i="36"/>
  <c r="F226" i="36" s="1"/>
  <c r="E225" i="36"/>
  <c r="F225" i="36" s="1"/>
  <c r="H224" i="36"/>
  <c r="E224" i="36"/>
  <c r="F224" i="36" s="1"/>
  <c r="E223" i="36"/>
  <c r="F223" i="36" s="1"/>
  <c r="H222" i="36"/>
  <c r="E222" i="36"/>
  <c r="F222" i="36" s="1"/>
  <c r="E221" i="36"/>
  <c r="F221" i="36" s="1"/>
  <c r="H220" i="36"/>
  <c r="E220" i="36"/>
  <c r="F220" i="36" s="1"/>
  <c r="E219" i="36"/>
  <c r="F219" i="36" s="1"/>
  <c r="J218" i="36"/>
  <c r="H218" i="36"/>
  <c r="E218" i="36"/>
  <c r="F218" i="36" s="1"/>
  <c r="J217" i="36"/>
  <c r="H217" i="36"/>
  <c r="F217" i="36"/>
  <c r="E217" i="36"/>
  <c r="J216" i="36"/>
  <c r="H216" i="36"/>
  <c r="F216" i="36"/>
  <c r="E216" i="36"/>
  <c r="J215" i="36"/>
  <c r="H215" i="36"/>
  <c r="F215" i="36"/>
  <c r="E215" i="36"/>
  <c r="J214" i="36"/>
  <c r="H214" i="36"/>
  <c r="F214" i="36"/>
  <c r="E214" i="36"/>
  <c r="J213" i="36"/>
  <c r="H213" i="36"/>
  <c r="F213" i="36"/>
  <c r="E213" i="36"/>
  <c r="J212" i="36"/>
  <c r="H212" i="36"/>
  <c r="F212" i="36"/>
  <c r="E212" i="36"/>
  <c r="E211" i="36"/>
  <c r="F211" i="36" s="1"/>
  <c r="H210" i="36"/>
  <c r="E210" i="36"/>
  <c r="F210" i="36" s="1"/>
  <c r="E209" i="36"/>
  <c r="F209" i="36" s="1"/>
  <c r="J208" i="36"/>
  <c r="H208" i="36"/>
  <c r="E208" i="36"/>
  <c r="F208" i="36" s="1"/>
  <c r="E207" i="36"/>
  <c r="F207" i="36" s="1"/>
  <c r="H206" i="36"/>
  <c r="E206" i="36"/>
  <c r="F206" i="36" s="1"/>
  <c r="E205" i="36"/>
  <c r="F205" i="36" s="1"/>
  <c r="J204" i="36"/>
  <c r="H204" i="36"/>
  <c r="E204" i="36"/>
  <c r="F204" i="36" s="1"/>
  <c r="E203" i="36"/>
  <c r="F203" i="36" s="1"/>
  <c r="H202" i="36"/>
  <c r="E202" i="36"/>
  <c r="F202" i="36" s="1"/>
  <c r="E201" i="36"/>
  <c r="F201" i="36" s="1"/>
  <c r="H200" i="36"/>
  <c r="E200" i="36"/>
  <c r="F200" i="36" s="1"/>
  <c r="E199" i="36"/>
  <c r="F199" i="36" s="1"/>
  <c r="E198" i="36"/>
  <c r="F198" i="36" s="1"/>
  <c r="J197" i="36"/>
  <c r="E197" i="36"/>
  <c r="F197" i="36" s="1"/>
  <c r="E196" i="36"/>
  <c r="F196" i="36" s="1"/>
  <c r="E195" i="36"/>
  <c r="F195" i="36" s="1"/>
  <c r="E194" i="36"/>
  <c r="F194" i="36" s="1"/>
  <c r="J193" i="36"/>
  <c r="E193" i="36"/>
  <c r="F193" i="36" s="1"/>
  <c r="E192" i="36"/>
  <c r="F192" i="36" s="1"/>
  <c r="E191" i="36"/>
  <c r="F191" i="36" s="1"/>
  <c r="E190" i="36"/>
  <c r="F190" i="36" s="1"/>
  <c r="E189" i="36"/>
  <c r="F189" i="36" s="1"/>
  <c r="E188" i="36"/>
  <c r="F188" i="36" s="1"/>
  <c r="E187" i="36"/>
  <c r="F187" i="36" s="1"/>
  <c r="E186" i="36"/>
  <c r="J186" i="36" s="1"/>
  <c r="H185" i="36"/>
  <c r="E185" i="36"/>
  <c r="J185" i="36" s="1"/>
  <c r="E184" i="36"/>
  <c r="J184" i="36" s="1"/>
  <c r="E183" i="36"/>
  <c r="J183" i="36" s="1"/>
  <c r="E182" i="36"/>
  <c r="J182" i="36" s="1"/>
  <c r="H181" i="36"/>
  <c r="E181" i="36"/>
  <c r="J181" i="36" s="1"/>
  <c r="E180" i="36"/>
  <c r="J180" i="36" s="1"/>
  <c r="E179" i="36"/>
  <c r="J179" i="36" s="1"/>
  <c r="E178" i="36"/>
  <c r="J178" i="36" s="1"/>
  <c r="H177" i="36"/>
  <c r="E177" i="36"/>
  <c r="J177" i="36" s="1"/>
  <c r="E176" i="36"/>
  <c r="J176" i="36" s="1"/>
  <c r="E175" i="36"/>
  <c r="J175" i="36" s="1"/>
  <c r="E174" i="36"/>
  <c r="J174" i="36" s="1"/>
  <c r="H173" i="36"/>
  <c r="E173" i="36"/>
  <c r="J173" i="36" s="1"/>
  <c r="E172" i="36"/>
  <c r="J172" i="36" s="1"/>
  <c r="E171" i="36"/>
  <c r="J171" i="36" s="1"/>
  <c r="E170" i="36"/>
  <c r="J170" i="36" s="1"/>
  <c r="H169" i="36"/>
  <c r="E169" i="36"/>
  <c r="J169" i="36" s="1"/>
  <c r="E168" i="36"/>
  <c r="J168" i="36" s="1"/>
  <c r="E167" i="36"/>
  <c r="J167" i="36" s="1"/>
  <c r="E166" i="36"/>
  <c r="J166" i="36" s="1"/>
  <c r="H165" i="36"/>
  <c r="E165" i="36"/>
  <c r="J165" i="36" s="1"/>
  <c r="E164" i="36"/>
  <c r="J164" i="36" s="1"/>
  <c r="E163" i="36"/>
  <c r="J163" i="36" s="1"/>
  <c r="E162" i="36"/>
  <c r="J162" i="36" s="1"/>
  <c r="H161" i="36"/>
  <c r="E161" i="36"/>
  <c r="J161" i="36" s="1"/>
  <c r="E160" i="36"/>
  <c r="J160" i="36" s="1"/>
  <c r="E159" i="36"/>
  <c r="J159" i="36" s="1"/>
  <c r="F158" i="36"/>
  <c r="E158" i="36"/>
  <c r="J158" i="36" s="1"/>
  <c r="E157" i="36"/>
  <c r="J157" i="36" s="1"/>
  <c r="E156" i="36"/>
  <c r="J156" i="36" s="1"/>
  <c r="E155" i="36"/>
  <c r="J155" i="36" s="1"/>
  <c r="F154" i="36"/>
  <c r="E154" i="36"/>
  <c r="J154" i="36" s="1"/>
  <c r="E153" i="36"/>
  <c r="J153" i="36" s="1"/>
  <c r="E152" i="36"/>
  <c r="J152" i="36" s="1"/>
  <c r="E151" i="36"/>
  <c r="J151" i="36" s="1"/>
  <c r="F150" i="36"/>
  <c r="E150" i="36"/>
  <c r="J150" i="36" s="1"/>
  <c r="E149" i="36"/>
  <c r="J149" i="36" s="1"/>
  <c r="E148" i="36"/>
  <c r="J148" i="36" s="1"/>
  <c r="E147" i="36"/>
  <c r="J147" i="36" s="1"/>
  <c r="F146" i="36"/>
  <c r="E146" i="36"/>
  <c r="J146" i="36" s="1"/>
  <c r="E145" i="36"/>
  <c r="J145" i="36" s="1"/>
  <c r="E144" i="36"/>
  <c r="J144" i="36" s="1"/>
  <c r="E143" i="36"/>
  <c r="J143" i="36" s="1"/>
  <c r="F142" i="36"/>
  <c r="E142" i="36"/>
  <c r="J142" i="36" s="1"/>
  <c r="E141" i="36"/>
  <c r="J141" i="36" s="1"/>
  <c r="E140" i="36"/>
  <c r="J140" i="36" s="1"/>
  <c r="E139" i="36"/>
  <c r="J139" i="36" s="1"/>
  <c r="F138" i="36"/>
  <c r="E138" i="36"/>
  <c r="J138" i="36" s="1"/>
  <c r="E137" i="36"/>
  <c r="J137" i="36" s="1"/>
  <c r="E136" i="36"/>
  <c r="J136" i="36" s="1"/>
  <c r="E135" i="36"/>
  <c r="J135" i="36" s="1"/>
  <c r="F134" i="36"/>
  <c r="E134" i="36"/>
  <c r="J134" i="36" s="1"/>
  <c r="E133" i="36"/>
  <c r="F133" i="36" s="1"/>
  <c r="E132" i="36"/>
  <c r="J131" i="36"/>
  <c r="E131" i="36"/>
  <c r="H131" i="36" s="1"/>
  <c r="E130" i="36"/>
  <c r="H129" i="36"/>
  <c r="E129" i="36"/>
  <c r="F129" i="36" s="1"/>
  <c r="E128" i="36"/>
  <c r="E127" i="36"/>
  <c r="F127" i="36" s="1"/>
  <c r="J126" i="36"/>
  <c r="E126" i="36"/>
  <c r="F126" i="36" s="1"/>
  <c r="E125" i="36"/>
  <c r="F125" i="36" s="1"/>
  <c r="E124" i="36"/>
  <c r="H124" i="36" s="1"/>
  <c r="E123" i="36"/>
  <c r="H123" i="36" s="1"/>
  <c r="E122" i="36"/>
  <c r="H122" i="36" s="1"/>
  <c r="E121" i="36"/>
  <c r="H121" i="36" s="1"/>
  <c r="J120" i="36"/>
  <c r="F120" i="36"/>
  <c r="E120" i="36"/>
  <c r="H120" i="36" s="1"/>
  <c r="E119" i="36"/>
  <c r="E118" i="36"/>
  <c r="H118" i="36" s="1"/>
  <c r="J117" i="36"/>
  <c r="E117" i="36"/>
  <c r="E116" i="36"/>
  <c r="H116" i="36" s="1"/>
  <c r="E115" i="36"/>
  <c r="E114" i="36"/>
  <c r="H114" i="36" s="1"/>
  <c r="E113" i="36"/>
  <c r="J113" i="36" s="1"/>
  <c r="E112" i="36"/>
  <c r="E111" i="36"/>
  <c r="J111" i="36" s="1"/>
  <c r="E110" i="36"/>
  <c r="J110" i="36" s="1"/>
  <c r="E109" i="36"/>
  <c r="E108" i="36"/>
  <c r="H108" i="36" s="1"/>
  <c r="E107" i="36"/>
  <c r="J106" i="36"/>
  <c r="E106" i="36"/>
  <c r="H106" i="36" s="1"/>
  <c r="J105" i="36"/>
  <c r="F105" i="36"/>
  <c r="E105" i="36"/>
  <c r="H105" i="36" s="1"/>
  <c r="E104" i="36"/>
  <c r="H104" i="36" s="1"/>
  <c r="E103" i="36"/>
  <c r="H103" i="36" s="1"/>
  <c r="J102" i="36"/>
  <c r="F102" i="36"/>
  <c r="E102" i="36"/>
  <c r="H102" i="36" s="1"/>
  <c r="E101" i="36"/>
  <c r="F101" i="36" s="1"/>
  <c r="E100" i="36"/>
  <c r="E99" i="36"/>
  <c r="H99" i="36" s="1"/>
  <c r="E98" i="36"/>
  <c r="E97" i="36"/>
  <c r="H97" i="36" s="1"/>
  <c r="E96" i="36"/>
  <c r="E95" i="36"/>
  <c r="F95" i="36" s="1"/>
  <c r="E94" i="36"/>
  <c r="F94" i="36" s="1"/>
  <c r="E93" i="36"/>
  <c r="F93" i="36" s="1"/>
  <c r="E92" i="36"/>
  <c r="H92" i="36" s="1"/>
  <c r="E91" i="36"/>
  <c r="H91" i="36" s="1"/>
  <c r="E90" i="36"/>
  <c r="H90" i="36" s="1"/>
  <c r="F89" i="36"/>
  <c r="E89" i="36"/>
  <c r="H89" i="36" s="1"/>
  <c r="E88" i="36"/>
  <c r="E87" i="36"/>
  <c r="E86" i="36"/>
  <c r="E85" i="36"/>
  <c r="F85" i="36" s="1"/>
  <c r="E84" i="36"/>
  <c r="H84" i="36" s="1"/>
  <c r="E83" i="36"/>
  <c r="H83" i="36" s="1"/>
  <c r="E82" i="36"/>
  <c r="H82" i="36" s="1"/>
  <c r="E81" i="36"/>
  <c r="E80" i="36"/>
  <c r="F80" i="36" s="1"/>
  <c r="E79" i="36"/>
  <c r="E78" i="36"/>
  <c r="F78" i="36" s="1"/>
  <c r="E77" i="36"/>
  <c r="F77" i="36" s="1"/>
  <c r="E76" i="36"/>
  <c r="F76" i="36" s="1"/>
  <c r="E75" i="36"/>
  <c r="F75" i="36" s="1"/>
  <c r="E74" i="36"/>
  <c r="F74" i="36" s="1"/>
  <c r="E73" i="36"/>
  <c r="F73" i="36" s="1"/>
  <c r="E72" i="36"/>
  <c r="F72" i="36" s="1"/>
  <c r="E71" i="36"/>
  <c r="F71" i="36" s="1"/>
  <c r="E70" i="36"/>
  <c r="F70" i="36" s="1"/>
  <c r="E69" i="36"/>
  <c r="F69" i="36" s="1"/>
  <c r="E68" i="36"/>
  <c r="F68" i="36" s="1"/>
  <c r="E67" i="36"/>
  <c r="F67" i="36" s="1"/>
  <c r="E66" i="36"/>
  <c r="F66" i="36" s="1"/>
  <c r="E65" i="36"/>
  <c r="F65" i="36" s="1"/>
  <c r="F64" i="36"/>
  <c r="E64" i="36"/>
  <c r="E63" i="36"/>
  <c r="F63" i="36" s="1"/>
  <c r="E62" i="36"/>
  <c r="F62" i="36" s="1"/>
  <c r="E61" i="36"/>
  <c r="F61" i="36" s="1"/>
  <c r="E60" i="36"/>
  <c r="F60" i="36" s="1"/>
  <c r="E59" i="36"/>
  <c r="F59" i="36" s="1"/>
  <c r="E58" i="36"/>
  <c r="F58" i="36" s="1"/>
  <c r="E57" i="36"/>
  <c r="F57" i="36" s="1"/>
  <c r="E56" i="36"/>
  <c r="F56" i="36" s="1"/>
  <c r="E55" i="36"/>
  <c r="F55" i="36" s="1"/>
  <c r="E54" i="36"/>
  <c r="F54" i="36" s="1"/>
  <c r="E53" i="36"/>
  <c r="F53" i="36" s="1"/>
  <c r="F52" i="36"/>
  <c r="E52" i="36"/>
  <c r="E51" i="36"/>
  <c r="F51" i="36" s="1"/>
  <c r="E50" i="36"/>
  <c r="F50" i="36" s="1"/>
  <c r="E49" i="36"/>
  <c r="F49" i="36" s="1"/>
  <c r="E48" i="36"/>
  <c r="F48" i="36" s="1"/>
  <c r="E47" i="36"/>
  <c r="F47" i="36" s="1"/>
  <c r="E46" i="36"/>
  <c r="F46" i="36" s="1"/>
  <c r="E45" i="36"/>
  <c r="F45" i="36" s="1"/>
  <c r="F44" i="36"/>
  <c r="E44" i="36"/>
  <c r="E43" i="36"/>
  <c r="F43" i="36" s="1"/>
  <c r="E42" i="36"/>
  <c r="F42" i="36" s="1"/>
  <c r="E41" i="36"/>
  <c r="F41" i="36" s="1"/>
  <c r="E40" i="36"/>
  <c r="F40" i="36" s="1"/>
  <c r="E39" i="36"/>
  <c r="F39" i="36" s="1"/>
  <c r="E38" i="36"/>
  <c r="F38" i="36" s="1"/>
  <c r="E37" i="36"/>
  <c r="F37" i="36" s="1"/>
  <c r="F36" i="36"/>
  <c r="E36" i="36"/>
  <c r="E35" i="36"/>
  <c r="F35" i="36" s="1"/>
  <c r="E34" i="36"/>
  <c r="F34" i="36" s="1"/>
  <c r="E33" i="36"/>
  <c r="F33" i="36" s="1"/>
  <c r="E32" i="36"/>
  <c r="F32" i="36" s="1"/>
  <c r="E31" i="36"/>
  <c r="F31" i="36" s="1"/>
  <c r="E30" i="36"/>
  <c r="F30" i="36" s="1"/>
  <c r="E29" i="36"/>
  <c r="F29" i="36" s="1"/>
  <c r="F28" i="36"/>
  <c r="E28" i="36"/>
  <c r="E27" i="36"/>
  <c r="F27" i="36" s="1"/>
  <c r="E26" i="36"/>
  <c r="F26" i="36" s="1"/>
  <c r="E25" i="36"/>
  <c r="F25" i="36" s="1"/>
  <c r="E24" i="36"/>
  <c r="F24" i="36" s="1"/>
  <c r="E23" i="36"/>
  <c r="F23" i="36" s="1"/>
  <c r="E22" i="36"/>
  <c r="F22" i="36" s="1"/>
  <c r="E21" i="36"/>
  <c r="F21" i="36" s="1"/>
  <c r="F20" i="36"/>
  <c r="E20" i="36"/>
  <c r="E19" i="36"/>
  <c r="F19" i="36" s="1"/>
  <c r="E18" i="36"/>
  <c r="F18" i="36" s="1"/>
  <c r="E17" i="36"/>
  <c r="F17" i="36" s="1"/>
  <c r="E16" i="36"/>
  <c r="F16" i="36" s="1"/>
  <c r="E15" i="36"/>
  <c r="F15" i="36" s="1"/>
  <c r="E14" i="36"/>
  <c r="F14" i="36" s="1"/>
  <c r="E13" i="36"/>
  <c r="F13" i="36" s="1"/>
  <c r="F12" i="36"/>
  <c r="E12" i="36"/>
  <c r="E11" i="36"/>
  <c r="F11" i="36" s="1"/>
  <c r="E10" i="36"/>
  <c r="F10" i="36" s="1"/>
  <c r="E9" i="36"/>
  <c r="E8" i="36"/>
  <c r="F8" i="36" s="1"/>
  <c r="E7" i="36"/>
  <c r="J91" i="36" l="1"/>
  <c r="F103" i="36"/>
  <c r="J104" i="36"/>
  <c r="L104" i="36" s="1"/>
  <c r="M104" i="36" s="1"/>
  <c r="N104" i="36" s="1"/>
  <c r="J125" i="36"/>
  <c r="K125" i="36" s="1"/>
  <c r="F136" i="36"/>
  <c r="F140" i="36"/>
  <c r="F144" i="36"/>
  <c r="F148" i="36"/>
  <c r="F152" i="36"/>
  <c r="F156" i="36"/>
  <c r="F160" i="36"/>
  <c r="F162" i="36"/>
  <c r="H166" i="36"/>
  <c r="H170" i="36"/>
  <c r="H174" i="36"/>
  <c r="K174" i="36" s="1"/>
  <c r="H178" i="36"/>
  <c r="L178" i="36" s="1"/>
  <c r="M178" i="36" s="1"/>
  <c r="N178" i="36" s="1"/>
  <c r="H182" i="36"/>
  <c r="H186" i="36"/>
  <c r="H192" i="36"/>
  <c r="L192" i="36" s="1"/>
  <c r="M192" i="36" s="1"/>
  <c r="N192" i="36" s="1"/>
  <c r="H194" i="36"/>
  <c r="L194" i="36" s="1"/>
  <c r="M194" i="36" s="1"/>
  <c r="N194" i="36" s="1"/>
  <c r="J201" i="36"/>
  <c r="J205" i="36"/>
  <c r="J209" i="36"/>
  <c r="J219" i="36"/>
  <c r="H226" i="36"/>
  <c r="H228" i="36"/>
  <c r="J230" i="36"/>
  <c r="H232" i="36"/>
  <c r="L232" i="36" s="1"/>
  <c r="M232" i="36" s="1"/>
  <c r="N232" i="36" s="1"/>
  <c r="J234" i="36"/>
  <c r="H236" i="36"/>
  <c r="H238" i="36"/>
  <c r="H240" i="36"/>
  <c r="L240" i="36" s="1"/>
  <c r="M240" i="36" s="1"/>
  <c r="N240" i="36" s="1"/>
  <c r="H242" i="36"/>
  <c r="F278" i="36"/>
  <c r="J287" i="36"/>
  <c r="J367" i="36"/>
  <c r="L367" i="36" s="1"/>
  <c r="M367" i="36" s="1"/>
  <c r="N367" i="36" s="1"/>
  <c r="F104" i="36"/>
  <c r="H137" i="36"/>
  <c r="H141" i="36"/>
  <c r="L141" i="36" s="1"/>
  <c r="M141" i="36" s="1"/>
  <c r="N141" i="36" s="1"/>
  <c r="H145" i="36"/>
  <c r="L145" i="36" s="1"/>
  <c r="M145" i="36" s="1"/>
  <c r="N145" i="36" s="1"/>
  <c r="H149" i="36"/>
  <c r="H153" i="36"/>
  <c r="H157" i="36"/>
  <c r="K157" i="36" s="1"/>
  <c r="F164" i="36"/>
  <c r="F166" i="36"/>
  <c r="F168" i="36"/>
  <c r="F170" i="36"/>
  <c r="F172" i="36"/>
  <c r="F174" i="36"/>
  <c r="F176" i="36"/>
  <c r="F178" i="36"/>
  <c r="F180" i="36"/>
  <c r="F182" i="36"/>
  <c r="F184" i="36"/>
  <c r="F186" i="36"/>
  <c r="H188" i="36"/>
  <c r="K188" i="36" s="1"/>
  <c r="H196" i="36"/>
  <c r="H198" i="36"/>
  <c r="J223" i="36"/>
  <c r="H230" i="36"/>
  <c r="L230" i="36" s="1"/>
  <c r="M230" i="36" s="1"/>
  <c r="N230" i="36" s="1"/>
  <c r="H234" i="36"/>
  <c r="H266" i="36"/>
  <c r="H287" i="36"/>
  <c r="L287" i="36" s="1"/>
  <c r="M287" i="36" s="1"/>
  <c r="N287" i="36" s="1"/>
  <c r="J327" i="36"/>
  <c r="J103" i="36"/>
  <c r="H136" i="36"/>
  <c r="H140" i="36"/>
  <c r="K140" i="36" s="1"/>
  <c r="H144" i="36"/>
  <c r="L144" i="36" s="1"/>
  <c r="M144" i="36" s="1"/>
  <c r="N144" i="36" s="1"/>
  <c r="H148" i="36"/>
  <c r="H152" i="36"/>
  <c r="H156" i="36"/>
  <c r="K156" i="36" s="1"/>
  <c r="J236" i="36"/>
  <c r="K236" i="36" s="1"/>
  <c r="J240" i="36"/>
  <c r="H278" i="36"/>
  <c r="J89" i="36"/>
  <c r="L89" i="36" s="1"/>
  <c r="M89" i="36" s="1"/>
  <c r="N89" i="36" s="1"/>
  <c r="J95" i="36"/>
  <c r="H101" i="36"/>
  <c r="F135" i="36"/>
  <c r="F139" i="36"/>
  <c r="F143" i="36"/>
  <c r="F147" i="36"/>
  <c r="F151" i="36"/>
  <c r="F155" i="36"/>
  <c r="F159" i="36"/>
  <c r="H160" i="36"/>
  <c r="F163" i="36"/>
  <c r="H164" i="36"/>
  <c r="K164" i="36" s="1"/>
  <c r="F167" i="36"/>
  <c r="H168" i="36"/>
  <c r="F171" i="36"/>
  <c r="H172" i="36"/>
  <c r="K172" i="36" s="1"/>
  <c r="F175" i="36"/>
  <c r="H176" i="36"/>
  <c r="F179" i="36"/>
  <c r="H180" i="36"/>
  <c r="K180" i="36" s="1"/>
  <c r="F183" i="36"/>
  <c r="H184" i="36"/>
  <c r="H187" i="36"/>
  <c r="J188" i="36"/>
  <c r="H191" i="36"/>
  <c r="L191" i="36" s="1"/>
  <c r="M191" i="36" s="1"/>
  <c r="N191" i="36" s="1"/>
  <c r="J192" i="36"/>
  <c r="H195" i="36"/>
  <c r="J196" i="36"/>
  <c r="K196" i="36" s="1"/>
  <c r="H199" i="36"/>
  <c r="L199" i="36" s="1"/>
  <c r="M199" i="36" s="1"/>
  <c r="N199" i="36" s="1"/>
  <c r="J200" i="36"/>
  <c r="H203" i="36"/>
  <c r="H207" i="36"/>
  <c r="K207" i="36" s="1"/>
  <c r="H211" i="36"/>
  <c r="K211" i="36" s="1"/>
  <c r="H221" i="36"/>
  <c r="J222" i="36"/>
  <c r="L222" i="36" s="1"/>
  <c r="M222" i="36" s="1"/>
  <c r="N222" i="36" s="1"/>
  <c r="H225" i="36"/>
  <c r="J226" i="36"/>
  <c r="L226" i="36" s="1"/>
  <c r="M226" i="36" s="1"/>
  <c r="N226" i="36" s="1"/>
  <c r="H229" i="36"/>
  <c r="H233" i="36"/>
  <c r="H237" i="36"/>
  <c r="L237" i="36" s="1"/>
  <c r="M237" i="36" s="1"/>
  <c r="N237" i="36" s="1"/>
  <c r="J238" i="36"/>
  <c r="L238" i="36" s="1"/>
  <c r="M238" i="36" s="1"/>
  <c r="N238" i="36" s="1"/>
  <c r="H241" i="36"/>
  <c r="H262" i="36"/>
  <c r="K262" i="36" s="1"/>
  <c r="F288" i="36"/>
  <c r="F297" i="36"/>
  <c r="H346" i="36"/>
  <c r="H454" i="36"/>
  <c r="L454" i="36" s="1"/>
  <c r="M454" i="36" s="1"/>
  <c r="N454" i="36" s="1"/>
  <c r="J486" i="36"/>
  <c r="J101" i="36"/>
  <c r="K101" i="36" s="1"/>
  <c r="H135" i="36"/>
  <c r="H139" i="36"/>
  <c r="L139" i="36" s="1"/>
  <c r="M139" i="36" s="1"/>
  <c r="N139" i="36" s="1"/>
  <c r="H143" i="36"/>
  <c r="H147" i="36"/>
  <c r="L147" i="36" s="1"/>
  <c r="M147" i="36" s="1"/>
  <c r="N147" i="36" s="1"/>
  <c r="H151" i="36"/>
  <c r="H155" i="36"/>
  <c r="L155" i="36" s="1"/>
  <c r="M155" i="36" s="1"/>
  <c r="N155" i="36" s="1"/>
  <c r="H159" i="36"/>
  <c r="L159" i="36" s="1"/>
  <c r="M159" i="36" s="1"/>
  <c r="N159" i="36" s="1"/>
  <c r="H163" i="36"/>
  <c r="L163" i="36" s="1"/>
  <c r="M163" i="36" s="1"/>
  <c r="N163" i="36" s="1"/>
  <c r="H167" i="36"/>
  <c r="H171" i="36"/>
  <c r="L171" i="36" s="1"/>
  <c r="M171" i="36" s="1"/>
  <c r="N171" i="36" s="1"/>
  <c r="H175" i="36"/>
  <c r="L175" i="36" s="1"/>
  <c r="M175" i="36" s="1"/>
  <c r="N175" i="36" s="1"/>
  <c r="H179" i="36"/>
  <c r="L179" i="36" s="1"/>
  <c r="M179" i="36" s="1"/>
  <c r="N179" i="36" s="1"/>
  <c r="H183" i="36"/>
  <c r="J187" i="36"/>
  <c r="J191" i="36"/>
  <c r="J195" i="36"/>
  <c r="J199" i="36"/>
  <c r="J203" i="36"/>
  <c r="J207" i="36"/>
  <c r="J211" i="36"/>
  <c r="J221" i="36"/>
  <c r="J225" i="36"/>
  <c r="J229" i="36"/>
  <c r="L229" i="36" s="1"/>
  <c r="M229" i="36" s="1"/>
  <c r="N229" i="36" s="1"/>
  <c r="J233" i="36"/>
  <c r="K233" i="36" s="1"/>
  <c r="J237" i="36"/>
  <c r="J241" i="36"/>
  <c r="L241" i="36" s="1"/>
  <c r="M241" i="36" s="1"/>
  <c r="N241" i="36" s="1"/>
  <c r="H288" i="36"/>
  <c r="L288" i="36" s="1"/>
  <c r="M288" i="36" s="1"/>
  <c r="N288" i="36" s="1"/>
  <c r="H297" i="36"/>
  <c r="K297" i="36" s="1"/>
  <c r="H125" i="36"/>
  <c r="J129" i="36"/>
  <c r="K129" i="36" s="1"/>
  <c r="H134" i="36"/>
  <c r="K134" i="36" s="1"/>
  <c r="F137" i="36"/>
  <c r="H138" i="36"/>
  <c r="F141" i="36"/>
  <c r="H142" i="36"/>
  <c r="K142" i="36" s="1"/>
  <c r="F145" i="36"/>
  <c r="H146" i="36"/>
  <c r="F149" i="36"/>
  <c r="H150" i="36"/>
  <c r="K150" i="36" s="1"/>
  <c r="F153" i="36"/>
  <c r="H154" i="36"/>
  <c r="F157" i="36"/>
  <c r="H158" i="36"/>
  <c r="K158" i="36" s="1"/>
  <c r="F161" i="36"/>
  <c r="H162" i="36"/>
  <c r="F165" i="36"/>
  <c r="F169" i="36"/>
  <c r="F173" i="36"/>
  <c r="F177" i="36"/>
  <c r="F181" i="36"/>
  <c r="F185" i="36"/>
  <c r="H193" i="36"/>
  <c r="K193" i="36" s="1"/>
  <c r="J194" i="36"/>
  <c r="H197" i="36"/>
  <c r="L197" i="36" s="1"/>
  <c r="M197" i="36" s="1"/>
  <c r="N197" i="36" s="1"/>
  <c r="J198" i="36"/>
  <c r="K198" i="36" s="1"/>
  <c r="H201" i="36"/>
  <c r="L201" i="36" s="1"/>
  <c r="M201" i="36" s="1"/>
  <c r="N201" i="36" s="1"/>
  <c r="J202" i="36"/>
  <c r="H205" i="36"/>
  <c r="L205" i="36" s="1"/>
  <c r="M205" i="36" s="1"/>
  <c r="N205" i="36" s="1"/>
  <c r="J206" i="36"/>
  <c r="K206" i="36" s="1"/>
  <c r="H209" i="36"/>
  <c r="L209" i="36" s="1"/>
  <c r="M209" i="36" s="1"/>
  <c r="N209" i="36" s="1"/>
  <c r="J210" i="36"/>
  <c r="H219" i="36"/>
  <c r="J220" i="36"/>
  <c r="K220" i="36" s="1"/>
  <c r="H223" i="36"/>
  <c r="L223" i="36" s="1"/>
  <c r="M223" i="36" s="1"/>
  <c r="N223" i="36" s="1"/>
  <c r="J224" i="36"/>
  <c r="H227" i="36"/>
  <c r="L227" i="36" s="1"/>
  <c r="M227" i="36" s="1"/>
  <c r="N227" i="36" s="1"/>
  <c r="J228" i="36"/>
  <c r="K228" i="36" s="1"/>
  <c r="H231" i="36"/>
  <c r="L231" i="36" s="1"/>
  <c r="M231" i="36" s="1"/>
  <c r="N231" i="36" s="1"/>
  <c r="J232" i="36"/>
  <c r="H235" i="36"/>
  <c r="L235" i="36" s="1"/>
  <c r="M235" i="36" s="1"/>
  <c r="N235" i="36" s="1"/>
  <c r="H239" i="36"/>
  <c r="K239" i="36" s="1"/>
  <c r="H254" i="36"/>
  <c r="K254" i="36" s="1"/>
  <c r="H270" i="36"/>
  <c r="H352" i="36"/>
  <c r="K352" i="36" s="1"/>
  <c r="J259" i="36"/>
  <c r="H259" i="36"/>
  <c r="L259" i="36" s="1"/>
  <c r="M259" i="36" s="1"/>
  <c r="N259" i="36" s="1"/>
  <c r="F259" i="36"/>
  <c r="H490" i="36"/>
  <c r="J490" i="36"/>
  <c r="H94" i="36"/>
  <c r="K94" i="36" s="1"/>
  <c r="H110" i="36"/>
  <c r="F113" i="36"/>
  <c r="J123" i="36"/>
  <c r="L123" i="36" s="1"/>
  <c r="M123" i="36" s="1"/>
  <c r="N123" i="36" s="1"/>
  <c r="H190" i="36"/>
  <c r="K190" i="36" s="1"/>
  <c r="J263" i="36"/>
  <c r="H263" i="36"/>
  <c r="L263" i="36" s="1"/>
  <c r="M263" i="36" s="1"/>
  <c r="N263" i="36" s="1"/>
  <c r="F263" i="36"/>
  <c r="J362" i="36"/>
  <c r="L362" i="36" s="1"/>
  <c r="M362" i="36" s="1"/>
  <c r="N362" i="36" s="1"/>
  <c r="H362" i="36"/>
  <c r="H448" i="36"/>
  <c r="L448" i="36" s="1"/>
  <c r="M448" i="36" s="1"/>
  <c r="N448" i="36" s="1"/>
  <c r="J452" i="36"/>
  <c r="H452" i="36"/>
  <c r="L452" i="36" s="1"/>
  <c r="M452" i="36" s="1"/>
  <c r="N452" i="36" s="1"/>
  <c r="J504" i="36"/>
  <c r="J82" i="36"/>
  <c r="K82" i="36" s="1"/>
  <c r="J85" i="36"/>
  <c r="H93" i="36"/>
  <c r="J94" i="36"/>
  <c r="J108" i="36"/>
  <c r="H113" i="36"/>
  <c r="L113" i="36" s="1"/>
  <c r="M113" i="36" s="1"/>
  <c r="N113" i="36" s="1"/>
  <c r="J121" i="36"/>
  <c r="K121" i="36" s="1"/>
  <c r="J133" i="36"/>
  <c r="H189" i="36"/>
  <c r="J190" i="36"/>
  <c r="J267" i="36"/>
  <c r="L267" i="36" s="1"/>
  <c r="M267" i="36" s="1"/>
  <c r="N267" i="36" s="1"/>
  <c r="H267" i="36"/>
  <c r="F267" i="36"/>
  <c r="J328" i="36"/>
  <c r="H328" i="36"/>
  <c r="K328" i="36" s="1"/>
  <c r="F328" i="36"/>
  <c r="F362" i="36"/>
  <c r="J371" i="36"/>
  <c r="H371" i="36"/>
  <c r="L371" i="36" s="1"/>
  <c r="M371" i="36" s="1"/>
  <c r="N371" i="36" s="1"/>
  <c r="J446" i="36"/>
  <c r="H446" i="36"/>
  <c r="L446" i="36" s="1"/>
  <c r="M446" i="36" s="1"/>
  <c r="N446" i="36" s="1"/>
  <c r="J361" i="36"/>
  <c r="H361" i="36"/>
  <c r="K361" i="36" s="1"/>
  <c r="F361" i="36"/>
  <c r="J432" i="36"/>
  <c r="H432" i="36"/>
  <c r="J93" i="36"/>
  <c r="J189" i="36"/>
  <c r="J255" i="36"/>
  <c r="H255" i="36"/>
  <c r="L255" i="36" s="1"/>
  <c r="M255" i="36" s="1"/>
  <c r="N255" i="36" s="1"/>
  <c r="F255" i="36"/>
  <c r="J271" i="36"/>
  <c r="H271" i="36"/>
  <c r="F271" i="36"/>
  <c r="J275" i="36"/>
  <c r="H275" i="36"/>
  <c r="J279" i="36"/>
  <c r="H279" i="36"/>
  <c r="K279" i="36" s="1"/>
  <c r="F279" i="36"/>
  <c r="J283" i="36"/>
  <c r="H283" i="36"/>
  <c r="H303" i="36"/>
  <c r="L303" i="36" s="1"/>
  <c r="M303" i="36" s="1"/>
  <c r="N303" i="36" s="1"/>
  <c r="J303" i="36"/>
  <c r="K303" i="36" s="1"/>
  <c r="J306" i="36"/>
  <c r="H306" i="36"/>
  <c r="F306" i="36"/>
  <c r="F319" i="36"/>
  <c r="J319" i="36"/>
  <c r="H319" i="36"/>
  <c r="J323" i="36"/>
  <c r="H323" i="36"/>
  <c r="K323" i="36" s="1"/>
  <c r="J336" i="36"/>
  <c r="H336" i="36"/>
  <c r="F336" i="36"/>
  <c r="H492" i="36"/>
  <c r="J492" i="36"/>
  <c r="F242" i="36"/>
  <c r="H251" i="36"/>
  <c r="F258" i="36"/>
  <c r="F262" i="36"/>
  <c r="F266" i="36"/>
  <c r="F270" i="36"/>
  <c r="F315" i="36"/>
  <c r="H327" i="36"/>
  <c r="H339" i="36"/>
  <c r="F346" i="36"/>
  <c r="F352" i="36"/>
  <c r="J359" i="36"/>
  <c r="H367" i="36"/>
  <c r="H440" i="36"/>
  <c r="L440" i="36" s="1"/>
  <c r="M440" i="36" s="1"/>
  <c r="N440" i="36" s="1"/>
  <c r="H87" i="36"/>
  <c r="J87" i="36"/>
  <c r="F87" i="36"/>
  <c r="J243" i="36"/>
  <c r="H243" i="36"/>
  <c r="L243" i="36" s="1"/>
  <c r="M243" i="36" s="1"/>
  <c r="N243" i="36" s="1"/>
  <c r="J338" i="36"/>
  <c r="H338" i="36"/>
  <c r="F338" i="36"/>
  <c r="J345" i="36"/>
  <c r="H345" i="36"/>
  <c r="F345" i="36"/>
  <c r="J368" i="36"/>
  <c r="F368" i="36"/>
  <c r="H368" i="36"/>
  <c r="J79" i="36"/>
  <c r="H79" i="36"/>
  <c r="K79" i="36" s="1"/>
  <c r="J81" i="36"/>
  <c r="H81" i="36"/>
  <c r="H88" i="36"/>
  <c r="J88" i="36"/>
  <c r="F109" i="36"/>
  <c r="J109" i="36"/>
  <c r="H109" i="36"/>
  <c r="J112" i="36"/>
  <c r="H112" i="36"/>
  <c r="F112" i="36"/>
  <c r="J290" i="36"/>
  <c r="H290" i="36"/>
  <c r="L290" i="36" s="1"/>
  <c r="M290" i="36" s="1"/>
  <c r="N290" i="36" s="1"/>
  <c r="F290" i="36"/>
  <c r="J296" i="36"/>
  <c r="H296" i="36"/>
  <c r="F296" i="36"/>
  <c r="F312" i="36"/>
  <c r="J312" i="36"/>
  <c r="H312" i="36"/>
  <c r="F79" i="36"/>
  <c r="F81" i="36"/>
  <c r="H86" i="36"/>
  <c r="F86" i="36"/>
  <c r="F88" i="36"/>
  <c r="F96" i="36"/>
  <c r="J96" i="36"/>
  <c r="H96" i="36"/>
  <c r="L96" i="36" s="1"/>
  <c r="M96" i="36" s="1"/>
  <c r="N96" i="36" s="1"/>
  <c r="H107" i="36"/>
  <c r="J107" i="36"/>
  <c r="H115" i="36"/>
  <c r="J115" i="36"/>
  <c r="K115" i="36" s="1"/>
  <c r="J299" i="36"/>
  <c r="H299" i="36"/>
  <c r="F299" i="36"/>
  <c r="J370" i="36"/>
  <c r="H370" i="36"/>
  <c r="L370" i="36" s="1"/>
  <c r="M370" i="36" s="1"/>
  <c r="N370" i="36" s="1"/>
  <c r="F370" i="36"/>
  <c r="J444" i="36"/>
  <c r="H444" i="36"/>
  <c r="J78" i="36"/>
  <c r="H78" i="36"/>
  <c r="J80" i="36"/>
  <c r="H80" i="36"/>
  <c r="L80" i="36" s="1"/>
  <c r="M80" i="36" s="1"/>
  <c r="N80" i="36" s="1"/>
  <c r="J84" i="36"/>
  <c r="K84" i="36" s="1"/>
  <c r="J86" i="36"/>
  <c r="F97" i="36"/>
  <c r="J97" i="36"/>
  <c r="J99" i="36"/>
  <c r="K99" i="36" s="1"/>
  <c r="H119" i="36"/>
  <c r="J119" i="36"/>
  <c r="F119" i="36"/>
  <c r="F128" i="36"/>
  <c r="J128" i="36"/>
  <c r="H128" i="36"/>
  <c r="J305" i="36"/>
  <c r="H305" i="36"/>
  <c r="F305" i="36"/>
  <c r="F335" i="36"/>
  <c r="J335" i="36"/>
  <c r="H335" i="36"/>
  <c r="L335" i="36" s="1"/>
  <c r="M335" i="36" s="1"/>
  <c r="N335" i="36" s="1"/>
  <c r="J438" i="36"/>
  <c r="H438" i="36"/>
  <c r="H494" i="36"/>
  <c r="J494" i="36"/>
  <c r="K494" i="36" s="1"/>
  <c r="H132" i="36"/>
  <c r="J132" i="36"/>
  <c r="J250" i="36"/>
  <c r="H250" i="36"/>
  <c r="J272" i="36"/>
  <c r="F272" i="36"/>
  <c r="J277" i="36"/>
  <c r="H277" i="36"/>
  <c r="J280" i="36"/>
  <c r="F280" i="36"/>
  <c r="J314" i="36"/>
  <c r="H314" i="36"/>
  <c r="J320" i="36"/>
  <c r="F320" i="36"/>
  <c r="J329" i="36"/>
  <c r="F329" i="36"/>
  <c r="J353" i="36"/>
  <c r="F353" i="36"/>
  <c r="J360" i="36"/>
  <c r="H360" i="36"/>
  <c r="J363" i="36"/>
  <c r="F363" i="36"/>
  <c r="J450" i="36"/>
  <c r="H450" i="36"/>
  <c r="H484" i="36"/>
  <c r="J484" i="36"/>
  <c r="H100" i="36"/>
  <c r="J100" i="36"/>
  <c r="F111" i="36"/>
  <c r="J116" i="36"/>
  <c r="L116" i="36" s="1"/>
  <c r="M116" i="36" s="1"/>
  <c r="N116" i="36" s="1"/>
  <c r="F118" i="36"/>
  <c r="J122" i="36"/>
  <c r="K122" i="36" s="1"/>
  <c r="J124" i="36"/>
  <c r="K124" i="36" s="1"/>
  <c r="H127" i="36"/>
  <c r="K127" i="36" s="1"/>
  <c r="H130" i="36"/>
  <c r="J130" i="36"/>
  <c r="H247" i="36"/>
  <c r="K247" i="36" s="1"/>
  <c r="F250" i="36"/>
  <c r="H272" i="36"/>
  <c r="F274" i="36"/>
  <c r="F277" i="36"/>
  <c r="H280" i="36"/>
  <c r="L280" i="36" s="1"/>
  <c r="M280" i="36" s="1"/>
  <c r="N280" i="36" s="1"/>
  <c r="F282" i="36"/>
  <c r="J289" i="36"/>
  <c r="F289" i="36"/>
  <c r="F295" i="36"/>
  <c r="J298" i="36"/>
  <c r="F298" i="36"/>
  <c r="J304" i="36"/>
  <c r="H304" i="36"/>
  <c r="K304" i="36" s="1"/>
  <c r="J307" i="36"/>
  <c r="F307" i="36"/>
  <c r="H311" i="36"/>
  <c r="F314" i="36"/>
  <c r="H320" i="36"/>
  <c r="F322" i="36"/>
  <c r="H329" i="36"/>
  <c r="F331" i="36"/>
  <c r="J337" i="36"/>
  <c r="F337" i="36"/>
  <c r="F344" i="36"/>
  <c r="J347" i="36"/>
  <c r="F347" i="36"/>
  <c r="H353" i="36"/>
  <c r="K353" i="36" s="1"/>
  <c r="F355" i="36"/>
  <c r="F360" i="36"/>
  <c r="H363" i="36"/>
  <c r="J369" i="36"/>
  <c r="L369" i="36" s="1"/>
  <c r="M369" i="36" s="1"/>
  <c r="N369" i="36" s="1"/>
  <c r="H369" i="36"/>
  <c r="H436" i="36"/>
  <c r="K436" i="36" s="1"/>
  <c r="J442" i="36"/>
  <c r="H442" i="36"/>
  <c r="J459" i="36"/>
  <c r="H459" i="36"/>
  <c r="L459" i="36" s="1"/>
  <c r="M459" i="36" s="1"/>
  <c r="N459" i="36" s="1"/>
  <c r="J502" i="36"/>
  <c r="K502" i="36" s="1"/>
  <c r="J83" i="36"/>
  <c r="H85" i="36"/>
  <c r="J90" i="36"/>
  <c r="K90" i="36" s="1"/>
  <c r="J92" i="36"/>
  <c r="L92" i="36" s="1"/>
  <c r="M92" i="36" s="1"/>
  <c r="N92" i="36" s="1"/>
  <c r="H95" i="36"/>
  <c r="H98" i="36"/>
  <c r="J98" i="36"/>
  <c r="F110" i="36"/>
  <c r="H111" i="36"/>
  <c r="L111" i="36" s="1"/>
  <c r="M111" i="36" s="1"/>
  <c r="N111" i="36" s="1"/>
  <c r="J114" i="36"/>
  <c r="K114" i="36" s="1"/>
  <c r="F117" i="36"/>
  <c r="H117" i="36"/>
  <c r="L117" i="36" s="1"/>
  <c r="M117" i="36" s="1"/>
  <c r="N117" i="36" s="1"/>
  <c r="J118" i="36"/>
  <c r="F121" i="36"/>
  <c r="H126" i="36"/>
  <c r="K126" i="36" s="1"/>
  <c r="J127" i="36"/>
  <c r="H133" i="36"/>
  <c r="J246" i="36"/>
  <c r="L246" i="36" s="1"/>
  <c r="M246" i="36" s="1"/>
  <c r="N246" i="36" s="1"/>
  <c r="F246" i="36"/>
  <c r="J273" i="36"/>
  <c r="L273" i="36" s="1"/>
  <c r="M273" i="36" s="1"/>
  <c r="N273" i="36" s="1"/>
  <c r="H273" i="36"/>
  <c r="H274" i="36"/>
  <c r="L274" i="36" s="1"/>
  <c r="M274" i="36" s="1"/>
  <c r="N274" i="36" s="1"/>
  <c r="J276" i="36"/>
  <c r="K276" i="36" s="1"/>
  <c r="F276" i="36"/>
  <c r="J281" i="36"/>
  <c r="H281" i="36"/>
  <c r="H282" i="36"/>
  <c r="H289" i="36"/>
  <c r="K289" i="36" s="1"/>
  <c r="F291" i="36"/>
  <c r="H295" i="36"/>
  <c r="L295" i="36" s="1"/>
  <c r="M295" i="36" s="1"/>
  <c r="N295" i="36" s="1"/>
  <c r="H298" i="36"/>
  <c r="F304" i="36"/>
  <c r="H307" i="36"/>
  <c r="J311" i="36"/>
  <c r="J313" i="36"/>
  <c r="F313" i="36"/>
  <c r="J321" i="36"/>
  <c r="H321" i="36"/>
  <c r="H322" i="36"/>
  <c r="L322" i="36" s="1"/>
  <c r="M322" i="36" s="1"/>
  <c r="N322" i="36" s="1"/>
  <c r="J330" i="36"/>
  <c r="K330" i="36" s="1"/>
  <c r="H330" i="36"/>
  <c r="H331" i="36"/>
  <c r="L331" i="36" s="1"/>
  <c r="M331" i="36" s="1"/>
  <c r="N331" i="36" s="1"/>
  <c r="H337" i="36"/>
  <c r="F339" i="36"/>
  <c r="F343" i="36"/>
  <c r="J343" i="36"/>
  <c r="H344" i="36"/>
  <c r="K344" i="36" s="1"/>
  <c r="H347" i="36"/>
  <c r="L347" i="36" s="1"/>
  <c r="M347" i="36" s="1"/>
  <c r="N347" i="36" s="1"/>
  <c r="J354" i="36"/>
  <c r="H354" i="36"/>
  <c r="H355" i="36"/>
  <c r="L355" i="36" s="1"/>
  <c r="M355" i="36" s="1"/>
  <c r="N355" i="36" s="1"/>
  <c r="F359" i="36"/>
  <c r="F369" i="36"/>
  <c r="J434" i="36"/>
  <c r="H434" i="36"/>
  <c r="F454" i="36"/>
  <c r="J457" i="36"/>
  <c r="H457" i="36"/>
  <c r="F459" i="36"/>
  <c r="K486" i="36"/>
  <c r="J488" i="36"/>
  <c r="K488" i="36" s="1"/>
  <c r="J496" i="36"/>
  <c r="L496" i="36" s="1"/>
  <c r="M496" i="36" s="1"/>
  <c r="N496" i="36" s="1"/>
  <c r="J498" i="36"/>
  <c r="J500" i="36"/>
  <c r="K500" i="36" s="1"/>
  <c r="H506" i="36"/>
  <c r="J506" i="36"/>
  <c r="L291" i="36"/>
  <c r="M291" i="36" s="1"/>
  <c r="N291" i="36" s="1"/>
  <c r="L339" i="36"/>
  <c r="M339" i="36" s="1"/>
  <c r="N339" i="36" s="1"/>
  <c r="L105" i="36"/>
  <c r="M105" i="36" s="1"/>
  <c r="N105" i="36" s="1"/>
  <c r="L121" i="36"/>
  <c r="M121" i="36" s="1"/>
  <c r="N121" i="36" s="1"/>
  <c r="L124" i="36"/>
  <c r="M124" i="36" s="1"/>
  <c r="N124" i="36" s="1"/>
  <c r="L133" i="36"/>
  <c r="M133" i="36" s="1"/>
  <c r="N133" i="36" s="1"/>
  <c r="K498" i="36"/>
  <c r="K504" i="36"/>
  <c r="H285" i="36"/>
  <c r="F285" i="36"/>
  <c r="H301" i="36"/>
  <c r="F301" i="36"/>
  <c r="H309" i="36"/>
  <c r="F309" i="36"/>
  <c r="H476" i="36"/>
  <c r="J476" i="36"/>
  <c r="F245" i="36"/>
  <c r="F249" i="36"/>
  <c r="F253" i="36"/>
  <c r="F257" i="36"/>
  <c r="F261" i="36"/>
  <c r="F265" i="36"/>
  <c r="F269" i="36"/>
  <c r="J285" i="36"/>
  <c r="J301" i="36"/>
  <c r="J309" i="36"/>
  <c r="H333" i="36"/>
  <c r="F333" i="36"/>
  <c r="J333" i="36"/>
  <c r="H474" i="36"/>
  <c r="J474" i="36"/>
  <c r="F82" i="36"/>
  <c r="F83" i="36"/>
  <c r="F84" i="36"/>
  <c r="F90" i="36"/>
  <c r="F91" i="36"/>
  <c r="F92" i="36"/>
  <c r="F98" i="36"/>
  <c r="F99" i="36"/>
  <c r="F100" i="36"/>
  <c r="F106" i="36"/>
  <c r="F107" i="36"/>
  <c r="F108" i="36"/>
  <c r="F114" i="36"/>
  <c r="F115" i="36"/>
  <c r="F116" i="36"/>
  <c r="L120" i="36"/>
  <c r="M120" i="36" s="1"/>
  <c r="N120" i="36" s="1"/>
  <c r="F122" i="36"/>
  <c r="F123" i="36"/>
  <c r="F124" i="36"/>
  <c r="F130" i="36"/>
  <c r="F131" i="36"/>
  <c r="F132" i="36"/>
  <c r="F244" i="36"/>
  <c r="H245" i="36"/>
  <c r="L245" i="36" s="1"/>
  <c r="M245" i="36" s="1"/>
  <c r="N245" i="36" s="1"/>
  <c r="F248" i="36"/>
  <c r="H249" i="36"/>
  <c r="L249" i="36" s="1"/>
  <c r="M249" i="36" s="1"/>
  <c r="N249" i="36" s="1"/>
  <c r="F252" i="36"/>
  <c r="H253" i="36"/>
  <c r="K253" i="36" s="1"/>
  <c r="F256" i="36"/>
  <c r="H257" i="36"/>
  <c r="K257" i="36" s="1"/>
  <c r="F260" i="36"/>
  <c r="H261" i="36"/>
  <c r="K261" i="36" s="1"/>
  <c r="F264" i="36"/>
  <c r="H265" i="36"/>
  <c r="K265" i="36" s="1"/>
  <c r="F268" i="36"/>
  <c r="H269" i="36"/>
  <c r="K269" i="36" s="1"/>
  <c r="H284" i="36"/>
  <c r="L284" i="36" s="1"/>
  <c r="M284" i="36" s="1"/>
  <c r="N284" i="36" s="1"/>
  <c r="F284" i="36"/>
  <c r="H286" i="36"/>
  <c r="L286" i="36" s="1"/>
  <c r="M286" i="36" s="1"/>
  <c r="N286" i="36" s="1"/>
  <c r="F286" i="36"/>
  <c r="H292" i="36"/>
  <c r="F292" i="36"/>
  <c r="H294" i="36"/>
  <c r="L294" i="36" s="1"/>
  <c r="M294" i="36" s="1"/>
  <c r="N294" i="36" s="1"/>
  <c r="F294" i="36"/>
  <c r="H300" i="36"/>
  <c r="L300" i="36" s="1"/>
  <c r="M300" i="36" s="1"/>
  <c r="N300" i="36" s="1"/>
  <c r="F300" i="36"/>
  <c r="H302" i="36"/>
  <c r="L302" i="36" s="1"/>
  <c r="M302" i="36" s="1"/>
  <c r="N302" i="36" s="1"/>
  <c r="F302" i="36"/>
  <c r="H308" i="36"/>
  <c r="L308" i="36" s="1"/>
  <c r="M308" i="36" s="1"/>
  <c r="N308" i="36" s="1"/>
  <c r="F308" i="36"/>
  <c r="H310" i="36"/>
  <c r="L310" i="36" s="1"/>
  <c r="M310" i="36" s="1"/>
  <c r="N310" i="36" s="1"/>
  <c r="F310" i="36"/>
  <c r="H318" i="36"/>
  <c r="F318" i="36"/>
  <c r="J318" i="36"/>
  <c r="H324" i="36"/>
  <c r="K324" i="36" s="1"/>
  <c r="F324" i="36"/>
  <c r="H326" i="36"/>
  <c r="L326" i="36" s="1"/>
  <c r="M326" i="36" s="1"/>
  <c r="N326" i="36" s="1"/>
  <c r="F326" i="36"/>
  <c r="J461" i="36"/>
  <c r="H461" i="36"/>
  <c r="F461" i="36"/>
  <c r="H293" i="36"/>
  <c r="K293" i="36" s="1"/>
  <c r="F293" i="36"/>
  <c r="J455" i="36"/>
  <c r="H455" i="36"/>
  <c r="F455" i="36"/>
  <c r="H470" i="36"/>
  <c r="J470" i="36"/>
  <c r="F243" i="36"/>
  <c r="H244" i="36"/>
  <c r="L244" i="36" s="1"/>
  <c r="M244" i="36" s="1"/>
  <c r="N244" i="36" s="1"/>
  <c r="F247" i="36"/>
  <c r="H248" i="36"/>
  <c r="L248" i="36" s="1"/>
  <c r="M248" i="36" s="1"/>
  <c r="N248" i="36" s="1"/>
  <c r="F251" i="36"/>
  <c r="H252" i="36"/>
  <c r="L252" i="36" s="1"/>
  <c r="M252" i="36" s="1"/>
  <c r="N252" i="36" s="1"/>
  <c r="H256" i="36"/>
  <c r="H260" i="36"/>
  <c r="L260" i="36" s="1"/>
  <c r="M260" i="36" s="1"/>
  <c r="N260" i="36" s="1"/>
  <c r="H264" i="36"/>
  <c r="K264" i="36" s="1"/>
  <c r="H268" i="36"/>
  <c r="K268" i="36" s="1"/>
  <c r="L311" i="36"/>
  <c r="M311" i="36" s="1"/>
  <c r="N311" i="36" s="1"/>
  <c r="H316" i="36"/>
  <c r="F316" i="36"/>
  <c r="J316" i="36"/>
  <c r="H341" i="36"/>
  <c r="L341" i="36" s="1"/>
  <c r="M341" i="36" s="1"/>
  <c r="N341" i="36" s="1"/>
  <c r="F341" i="36"/>
  <c r="H349" i="36"/>
  <c r="L349" i="36" s="1"/>
  <c r="M349" i="36" s="1"/>
  <c r="N349" i="36" s="1"/>
  <c r="F349" i="36"/>
  <c r="H357" i="36"/>
  <c r="L357" i="36" s="1"/>
  <c r="M357" i="36" s="1"/>
  <c r="N357" i="36" s="1"/>
  <c r="F357" i="36"/>
  <c r="H365" i="36"/>
  <c r="K365" i="36" s="1"/>
  <c r="F365" i="36"/>
  <c r="H325" i="36"/>
  <c r="K325" i="36" s="1"/>
  <c r="F325" i="36"/>
  <c r="H340" i="36"/>
  <c r="K340" i="36" s="1"/>
  <c r="F340" i="36"/>
  <c r="H342" i="36"/>
  <c r="F342" i="36"/>
  <c r="H348" i="36"/>
  <c r="L348" i="36" s="1"/>
  <c r="M348" i="36" s="1"/>
  <c r="N348" i="36" s="1"/>
  <c r="F348" i="36"/>
  <c r="H350" i="36"/>
  <c r="F350" i="36"/>
  <c r="H356" i="36"/>
  <c r="L356" i="36" s="1"/>
  <c r="M356" i="36" s="1"/>
  <c r="N356" i="36" s="1"/>
  <c r="F356" i="36"/>
  <c r="H358" i="36"/>
  <c r="L358" i="36" s="1"/>
  <c r="M358" i="36" s="1"/>
  <c r="N358" i="36" s="1"/>
  <c r="F358" i="36"/>
  <c r="H364" i="36"/>
  <c r="L364" i="36" s="1"/>
  <c r="M364" i="36" s="1"/>
  <c r="N364" i="36" s="1"/>
  <c r="F364" i="36"/>
  <c r="H366" i="36"/>
  <c r="L366" i="36" s="1"/>
  <c r="M366" i="36" s="1"/>
  <c r="N366" i="36" s="1"/>
  <c r="F366" i="36"/>
  <c r="H468" i="36"/>
  <c r="J468" i="36"/>
  <c r="H478" i="36"/>
  <c r="J478" i="36"/>
  <c r="L315" i="36"/>
  <c r="M315" i="36" s="1"/>
  <c r="N315" i="36" s="1"/>
  <c r="H317" i="36"/>
  <c r="K317" i="36" s="1"/>
  <c r="F317" i="36"/>
  <c r="H332" i="36"/>
  <c r="L332" i="36" s="1"/>
  <c r="M332" i="36" s="1"/>
  <c r="N332" i="36" s="1"/>
  <c r="F332" i="36"/>
  <c r="H334" i="36"/>
  <c r="L334" i="36" s="1"/>
  <c r="M334" i="36" s="1"/>
  <c r="N334" i="36" s="1"/>
  <c r="F334" i="36"/>
  <c r="L346" i="36"/>
  <c r="M346" i="36" s="1"/>
  <c r="N346" i="36" s="1"/>
  <c r="L351" i="36"/>
  <c r="M351" i="36" s="1"/>
  <c r="N351" i="36" s="1"/>
  <c r="K371" i="36"/>
  <c r="H466" i="36"/>
  <c r="J466" i="36"/>
  <c r="L486" i="36"/>
  <c r="M486" i="36" s="1"/>
  <c r="N486" i="36" s="1"/>
  <c r="F432" i="36"/>
  <c r="F434" i="36"/>
  <c r="F436" i="36"/>
  <c r="F438" i="36"/>
  <c r="F440" i="36"/>
  <c r="F442" i="36"/>
  <c r="F444" i="36"/>
  <c r="F446" i="36"/>
  <c r="F448" i="36"/>
  <c r="F450" i="36"/>
  <c r="F452" i="36"/>
  <c r="J472" i="36"/>
  <c r="K472" i="36" s="1"/>
  <c r="J480" i="36"/>
  <c r="K480" i="36" s="1"/>
  <c r="J482" i="36"/>
  <c r="K482" i="36" s="1"/>
  <c r="L504" i="36"/>
  <c r="M504" i="36" s="1"/>
  <c r="N504" i="36" s="1"/>
  <c r="L304" i="36"/>
  <c r="M304" i="36" s="1"/>
  <c r="N304" i="36" s="1"/>
  <c r="J372" i="36"/>
  <c r="H372" i="36"/>
  <c r="F372" i="36"/>
  <c r="J401" i="36"/>
  <c r="H401" i="36"/>
  <c r="F401" i="36"/>
  <c r="F7" i="36"/>
  <c r="K91" i="36"/>
  <c r="L91" i="36"/>
  <c r="M91" i="36" s="1"/>
  <c r="N91" i="36" s="1"/>
  <c r="L99" i="36"/>
  <c r="M99" i="36" s="1"/>
  <c r="N99" i="36" s="1"/>
  <c r="K102" i="36"/>
  <c r="L102" i="36"/>
  <c r="M102" i="36" s="1"/>
  <c r="N102" i="36" s="1"/>
  <c r="K110" i="36"/>
  <c r="L110" i="36"/>
  <c r="M110" i="36" s="1"/>
  <c r="N110" i="36" s="1"/>
  <c r="K118" i="36"/>
  <c r="L118" i="36"/>
  <c r="M118" i="36" s="1"/>
  <c r="N118" i="36" s="1"/>
  <c r="K123" i="36"/>
  <c r="K131" i="36"/>
  <c r="L131" i="36"/>
  <c r="M131" i="36" s="1"/>
  <c r="N131" i="36" s="1"/>
  <c r="L134" i="36"/>
  <c r="M134" i="36" s="1"/>
  <c r="N134" i="36" s="1"/>
  <c r="L138" i="36"/>
  <c r="M138" i="36" s="1"/>
  <c r="N138" i="36" s="1"/>
  <c r="K138" i="36"/>
  <c r="L142" i="36"/>
  <c r="M142" i="36" s="1"/>
  <c r="N142" i="36" s="1"/>
  <c r="L146" i="36"/>
  <c r="M146" i="36" s="1"/>
  <c r="N146" i="36" s="1"/>
  <c r="K146" i="36"/>
  <c r="L150" i="36"/>
  <c r="M150" i="36" s="1"/>
  <c r="N150" i="36" s="1"/>
  <c r="L154" i="36"/>
  <c r="M154" i="36" s="1"/>
  <c r="N154" i="36" s="1"/>
  <c r="K154" i="36"/>
  <c r="L158" i="36"/>
  <c r="M158" i="36" s="1"/>
  <c r="N158" i="36" s="1"/>
  <c r="L162" i="36"/>
  <c r="M162" i="36" s="1"/>
  <c r="N162" i="36" s="1"/>
  <c r="K162" i="36"/>
  <c r="L166" i="36"/>
  <c r="M166" i="36" s="1"/>
  <c r="N166" i="36" s="1"/>
  <c r="K166" i="36"/>
  <c r="L170" i="36"/>
  <c r="M170" i="36" s="1"/>
  <c r="N170" i="36" s="1"/>
  <c r="K170" i="36"/>
  <c r="L174" i="36"/>
  <c r="M174" i="36" s="1"/>
  <c r="N174" i="36" s="1"/>
  <c r="L182" i="36"/>
  <c r="M182" i="36" s="1"/>
  <c r="N182" i="36" s="1"/>
  <c r="K182" i="36"/>
  <c r="L186" i="36"/>
  <c r="M186" i="36" s="1"/>
  <c r="N186" i="36" s="1"/>
  <c r="K186" i="36"/>
  <c r="L190" i="36"/>
  <c r="M190" i="36" s="1"/>
  <c r="N190" i="36" s="1"/>
  <c r="L198" i="36"/>
  <c r="M198" i="36" s="1"/>
  <c r="N198" i="36" s="1"/>
  <c r="L202" i="36"/>
  <c r="M202" i="36" s="1"/>
  <c r="N202" i="36" s="1"/>
  <c r="K202" i="36"/>
  <c r="L206" i="36"/>
  <c r="M206" i="36" s="1"/>
  <c r="N206" i="36" s="1"/>
  <c r="L210" i="36"/>
  <c r="M210" i="36" s="1"/>
  <c r="N210" i="36" s="1"/>
  <c r="K210" i="36"/>
  <c r="L214" i="36"/>
  <c r="M214" i="36" s="1"/>
  <c r="N214" i="36" s="1"/>
  <c r="K214" i="36"/>
  <c r="L218" i="36"/>
  <c r="M218" i="36" s="1"/>
  <c r="N218" i="36" s="1"/>
  <c r="K218" i="36"/>
  <c r="K222" i="36"/>
  <c r="K230" i="36"/>
  <c r="L234" i="36"/>
  <c r="M234" i="36" s="1"/>
  <c r="N234" i="36" s="1"/>
  <c r="K234" i="36"/>
  <c r="K238" i="36"/>
  <c r="L242" i="36"/>
  <c r="M242" i="36" s="1"/>
  <c r="N242" i="36" s="1"/>
  <c r="K242" i="36"/>
  <c r="K246" i="36"/>
  <c r="L254" i="36"/>
  <c r="M254" i="36" s="1"/>
  <c r="N254" i="36" s="1"/>
  <c r="L258" i="36"/>
  <c r="M258" i="36" s="1"/>
  <c r="N258" i="36" s="1"/>
  <c r="K258" i="36"/>
  <c r="L262" i="36"/>
  <c r="M262" i="36" s="1"/>
  <c r="N262" i="36" s="1"/>
  <c r="L266" i="36"/>
  <c r="M266" i="36" s="1"/>
  <c r="N266" i="36" s="1"/>
  <c r="K266" i="36"/>
  <c r="L270" i="36"/>
  <c r="M270" i="36" s="1"/>
  <c r="N270" i="36" s="1"/>
  <c r="K270" i="36"/>
  <c r="L278" i="36"/>
  <c r="M278" i="36" s="1"/>
  <c r="N278" i="36" s="1"/>
  <c r="K278" i="36"/>
  <c r="L328" i="36"/>
  <c r="M328" i="36" s="1"/>
  <c r="N328" i="36" s="1"/>
  <c r="J385" i="36"/>
  <c r="H385" i="36"/>
  <c r="F385" i="36"/>
  <c r="J420" i="36"/>
  <c r="H420" i="36"/>
  <c r="F420" i="36"/>
  <c r="F9" i="36"/>
  <c r="K288" i="36"/>
  <c r="J404" i="36"/>
  <c r="H404" i="36"/>
  <c r="F404" i="36"/>
  <c r="H495" i="36"/>
  <c r="J495" i="36"/>
  <c r="F495" i="36"/>
  <c r="J11" i="36"/>
  <c r="H11" i="36"/>
  <c r="J12" i="36"/>
  <c r="H12" i="36"/>
  <c r="J13" i="36"/>
  <c r="H13" i="36"/>
  <c r="J14" i="36"/>
  <c r="H14" i="36"/>
  <c r="J15" i="36"/>
  <c r="H15" i="36"/>
  <c r="J16" i="36"/>
  <c r="H16" i="36"/>
  <c r="J17" i="36"/>
  <c r="H17" i="36"/>
  <c r="J18" i="36"/>
  <c r="H18" i="36"/>
  <c r="J19" i="36"/>
  <c r="H19" i="36"/>
  <c r="J20" i="36"/>
  <c r="H20" i="36"/>
  <c r="J21" i="36"/>
  <c r="H21" i="36"/>
  <c r="J22" i="36"/>
  <c r="H22" i="36"/>
  <c r="J23" i="36"/>
  <c r="H23" i="36"/>
  <c r="J24" i="36"/>
  <c r="H24" i="36"/>
  <c r="J25" i="36"/>
  <c r="H25" i="36"/>
  <c r="J26" i="36"/>
  <c r="H26" i="36"/>
  <c r="J27" i="36"/>
  <c r="H27" i="36"/>
  <c r="J28" i="36"/>
  <c r="H28" i="36"/>
  <c r="J29" i="36"/>
  <c r="H29" i="36"/>
  <c r="J30" i="36"/>
  <c r="H30" i="36"/>
  <c r="J31" i="36"/>
  <c r="H31" i="36"/>
  <c r="J32" i="36"/>
  <c r="H32" i="36"/>
  <c r="J33" i="36"/>
  <c r="H33" i="36"/>
  <c r="J34" i="36"/>
  <c r="H34" i="36"/>
  <c r="J35" i="36"/>
  <c r="H35" i="36"/>
  <c r="J36" i="36"/>
  <c r="H36" i="36"/>
  <c r="J37" i="36"/>
  <c r="H37" i="36"/>
  <c r="J38" i="36"/>
  <c r="H38" i="36"/>
  <c r="J39" i="36"/>
  <c r="H39" i="36"/>
  <c r="J40" i="36"/>
  <c r="H40" i="36"/>
  <c r="J41" i="36"/>
  <c r="H41" i="36"/>
  <c r="J42" i="36"/>
  <c r="H42" i="36"/>
  <c r="J43" i="36"/>
  <c r="H43" i="36"/>
  <c r="J44" i="36"/>
  <c r="H44" i="36"/>
  <c r="J45" i="36"/>
  <c r="H45" i="36"/>
  <c r="J46" i="36"/>
  <c r="H46" i="36"/>
  <c r="J47" i="36"/>
  <c r="H47" i="36"/>
  <c r="J48" i="36"/>
  <c r="H48" i="36"/>
  <c r="J49" i="36"/>
  <c r="H49" i="36"/>
  <c r="J50" i="36"/>
  <c r="H50" i="36"/>
  <c r="J51" i="36"/>
  <c r="H51" i="36"/>
  <c r="J52" i="36"/>
  <c r="H52" i="36"/>
  <c r="J53" i="36"/>
  <c r="H53" i="36"/>
  <c r="J54" i="36"/>
  <c r="H54" i="36"/>
  <c r="J55" i="36"/>
  <c r="H55" i="36"/>
  <c r="J56" i="36"/>
  <c r="H56" i="36"/>
  <c r="J57" i="36"/>
  <c r="H57" i="36"/>
  <c r="J58" i="36"/>
  <c r="H58" i="36"/>
  <c r="J59" i="36"/>
  <c r="H59" i="36"/>
  <c r="J60" i="36"/>
  <c r="H60" i="36"/>
  <c r="J61" i="36"/>
  <c r="H61" i="36"/>
  <c r="J62" i="36"/>
  <c r="H62" i="36"/>
  <c r="J63" i="36"/>
  <c r="H63" i="36"/>
  <c r="J64" i="36"/>
  <c r="H64" i="36"/>
  <c r="J65" i="36"/>
  <c r="H65" i="36"/>
  <c r="J66" i="36"/>
  <c r="H66" i="36"/>
  <c r="J67" i="36"/>
  <c r="H67" i="36"/>
  <c r="J68" i="36"/>
  <c r="H68" i="36"/>
  <c r="J69" i="36"/>
  <c r="H69" i="36"/>
  <c r="J70" i="36"/>
  <c r="H70" i="36"/>
  <c r="J71" i="36"/>
  <c r="H71" i="36"/>
  <c r="J72" i="36"/>
  <c r="H72" i="36"/>
  <c r="J73" i="36"/>
  <c r="H73" i="36"/>
  <c r="J74" i="36"/>
  <c r="H74" i="36"/>
  <c r="J75" i="36"/>
  <c r="H75" i="36"/>
  <c r="J76" i="36"/>
  <c r="H76" i="36"/>
  <c r="J77" i="36"/>
  <c r="H77" i="36"/>
  <c r="K103" i="36"/>
  <c r="L103" i="36"/>
  <c r="M103" i="36" s="1"/>
  <c r="N103" i="36" s="1"/>
  <c r="K106" i="36"/>
  <c r="L106" i="36"/>
  <c r="M106" i="36" s="1"/>
  <c r="N106" i="36" s="1"/>
  <c r="K111" i="36"/>
  <c r="L114" i="36"/>
  <c r="M114" i="36" s="1"/>
  <c r="N114" i="36" s="1"/>
  <c r="L136" i="36"/>
  <c r="M136" i="36" s="1"/>
  <c r="N136" i="36" s="1"/>
  <c r="K136" i="36"/>
  <c r="L140" i="36"/>
  <c r="M140" i="36" s="1"/>
  <c r="N140" i="36" s="1"/>
  <c r="L148" i="36"/>
  <c r="M148" i="36" s="1"/>
  <c r="N148" i="36" s="1"/>
  <c r="K148" i="36"/>
  <c r="L152" i="36"/>
  <c r="M152" i="36" s="1"/>
  <c r="N152" i="36" s="1"/>
  <c r="K152" i="36"/>
  <c r="L156" i="36"/>
  <c r="M156" i="36" s="1"/>
  <c r="N156" i="36" s="1"/>
  <c r="L160" i="36"/>
  <c r="M160" i="36" s="1"/>
  <c r="N160" i="36" s="1"/>
  <c r="K160" i="36"/>
  <c r="L164" i="36"/>
  <c r="M164" i="36" s="1"/>
  <c r="N164" i="36" s="1"/>
  <c r="L168" i="36"/>
  <c r="M168" i="36" s="1"/>
  <c r="N168" i="36" s="1"/>
  <c r="K168" i="36"/>
  <c r="L172" i="36"/>
  <c r="M172" i="36" s="1"/>
  <c r="N172" i="36" s="1"/>
  <c r="L176" i="36"/>
  <c r="M176" i="36" s="1"/>
  <c r="N176" i="36" s="1"/>
  <c r="K176" i="36"/>
  <c r="L180" i="36"/>
  <c r="M180" i="36" s="1"/>
  <c r="N180" i="36" s="1"/>
  <c r="L184" i="36"/>
  <c r="M184" i="36" s="1"/>
  <c r="N184" i="36" s="1"/>
  <c r="K184" i="36"/>
  <c r="L188" i="36"/>
  <c r="M188" i="36" s="1"/>
  <c r="N188" i="36" s="1"/>
  <c r="K192" i="36"/>
  <c r="L196" i="36"/>
  <c r="M196" i="36" s="1"/>
  <c r="N196" i="36" s="1"/>
  <c r="L200" i="36"/>
  <c r="M200" i="36" s="1"/>
  <c r="N200" i="36" s="1"/>
  <c r="K200" i="36"/>
  <c r="L204" i="36"/>
  <c r="M204" i="36" s="1"/>
  <c r="N204" i="36" s="1"/>
  <c r="K204" i="36"/>
  <c r="L208" i="36"/>
  <c r="M208" i="36" s="1"/>
  <c r="N208" i="36" s="1"/>
  <c r="K208" i="36"/>
  <c r="L212" i="36"/>
  <c r="M212" i="36" s="1"/>
  <c r="N212" i="36" s="1"/>
  <c r="K212" i="36"/>
  <c r="L216" i="36"/>
  <c r="M216" i="36" s="1"/>
  <c r="N216" i="36" s="1"/>
  <c r="K216" i="36"/>
  <c r="L220" i="36"/>
  <c r="M220" i="36" s="1"/>
  <c r="N220" i="36" s="1"/>
  <c r="L224" i="36"/>
  <c r="M224" i="36" s="1"/>
  <c r="N224" i="36" s="1"/>
  <c r="K224" i="36"/>
  <c r="L228" i="36"/>
  <c r="M228" i="36" s="1"/>
  <c r="N228" i="36" s="1"/>
  <c r="L236" i="36"/>
  <c r="M236" i="36" s="1"/>
  <c r="N236" i="36" s="1"/>
  <c r="K248" i="36"/>
  <c r="K280" i="36"/>
  <c r="L325" i="36"/>
  <c r="M325" i="36" s="1"/>
  <c r="N325" i="36" s="1"/>
  <c r="J388" i="36"/>
  <c r="H388" i="36"/>
  <c r="F388" i="36"/>
  <c r="J417" i="36"/>
  <c r="H417" i="36"/>
  <c r="F417" i="36"/>
  <c r="J447" i="36"/>
  <c r="H447" i="36"/>
  <c r="F447" i="36"/>
  <c r="J458" i="36"/>
  <c r="H458" i="36"/>
  <c r="F458" i="36"/>
  <c r="J373" i="36"/>
  <c r="H373" i="36"/>
  <c r="J376" i="36"/>
  <c r="H376" i="36"/>
  <c r="F376" i="36"/>
  <c r="J389" i="36"/>
  <c r="H389" i="36"/>
  <c r="J392" i="36"/>
  <c r="H392" i="36"/>
  <c r="F392" i="36"/>
  <c r="J405" i="36"/>
  <c r="H405" i="36"/>
  <c r="J408" i="36"/>
  <c r="H408" i="36"/>
  <c r="F408" i="36"/>
  <c r="J421" i="36"/>
  <c r="H421" i="36"/>
  <c r="J424" i="36"/>
  <c r="H424" i="36"/>
  <c r="F424" i="36"/>
  <c r="J439" i="36"/>
  <c r="H439" i="36"/>
  <c r="F439" i="36"/>
  <c r="J451" i="36"/>
  <c r="H451" i="36"/>
  <c r="F451" i="36"/>
  <c r="K89" i="36"/>
  <c r="K93" i="36"/>
  <c r="K105" i="36"/>
  <c r="K109" i="36"/>
  <c r="K113" i="36"/>
  <c r="K133" i="36"/>
  <c r="F373" i="36"/>
  <c r="J377" i="36"/>
  <c r="H377" i="36"/>
  <c r="J380" i="36"/>
  <c r="H380" i="36"/>
  <c r="F380" i="36"/>
  <c r="F389" i="36"/>
  <c r="J393" i="36"/>
  <c r="H393" i="36"/>
  <c r="J396" i="36"/>
  <c r="H396" i="36"/>
  <c r="F396" i="36"/>
  <c r="F405" i="36"/>
  <c r="J409" i="36"/>
  <c r="H409" i="36"/>
  <c r="J412" i="36"/>
  <c r="H412" i="36"/>
  <c r="F412" i="36"/>
  <c r="F421" i="36"/>
  <c r="J425" i="36"/>
  <c r="H425" i="36"/>
  <c r="J428" i="36"/>
  <c r="H428" i="36"/>
  <c r="F428" i="36"/>
  <c r="K461" i="36"/>
  <c r="J464" i="36"/>
  <c r="H464" i="36"/>
  <c r="F464" i="36"/>
  <c r="K80" i="36"/>
  <c r="K104" i="36"/>
  <c r="K112" i="36"/>
  <c r="K120" i="36"/>
  <c r="K132" i="36"/>
  <c r="L135" i="36"/>
  <c r="M135" i="36" s="1"/>
  <c r="N135" i="36" s="1"/>
  <c r="K135" i="36"/>
  <c r="L137" i="36"/>
  <c r="M137" i="36" s="1"/>
  <c r="N137" i="36" s="1"/>
  <c r="K137" i="36"/>
  <c r="K139" i="36"/>
  <c r="L143" i="36"/>
  <c r="M143" i="36" s="1"/>
  <c r="N143" i="36" s="1"/>
  <c r="K143" i="36"/>
  <c r="K147" i="36"/>
  <c r="L149" i="36"/>
  <c r="M149" i="36" s="1"/>
  <c r="N149" i="36" s="1"/>
  <c r="K149" i="36"/>
  <c r="L151" i="36"/>
  <c r="M151" i="36" s="1"/>
  <c r="N151" i="36" s="1"/>
  <c r="K151" i="36"/>
  <c r="L153" i="36"/>
  <c r="M153" i="36" s="1"/>
  <c r="N153" i="36" s="1"/>
  <c r="K153" i="36"/>
  <c r="K155" i="36"/>
  <c r="L157" i="36"/>
  <c r="M157" i="36" s="1"/>
  <c r="N157" i="36" s="1"/>
  <c r="K159" i="36"/>
  <c r="L161" i="36"/>
  <c r="M161" i="36" s="1"/>
  <c r="N161" i="36" s="1"/>
  <c r="K161" i="36"/>
  <c r="L165" i="36"/>
  <c r="M165" i="36" s="1"/>
  <c r="N165" i="36" s="1"/>
  <c r="K165" i="36"/>
  <c r="L167" i="36"/>
  <c r="M167" i="36" s="1"/>
  <c r="N167" i="36" s="1"/>
  <c r="K167" i="36"/>
  <c r="L169" i="36"/>
  <c r="M169" i="36" s="1"/>
  <c r="N169" i="36" s="1"/>
  <c r="K169" i="36"/>
  <c r="K171" i="36"/>
  <c r="L173" i="36"/>
  <c r="M173" i="36" s="1"/>
  <c r="N173" i="36" s="1"/>
  <c r="K173" i="36"/>
  <c r="L177" i="36"/>
  <c r="M177" i="36" s="1"/>
  <c r="N177" i="36" s="1"/>
  <c r="K177" i="36"/>
  <c r="L181" i="36"/>
  <c r="M181" i="36" s="1"/>
  <c r="N181" i="36" s="1"/>
  <c r="K181" i="36"/>
  <c r="L183" i="36"/>
  <c r="M183" i="36" s="1"/>
  <c r="N183" i="36" s="1"/>
  <c r="K183" i="36"/>
  <c r="L185" i="36"/>
  <c r="M185" i="36" s="1"/>
  <c r="N185" i="36" s="1"/>
  <c r="K185" i="36"/>
  <c r="K187" i="36"/>
  <c r="L193" i="36"/>
  <c r="M193" i="36" s="1"/>
  <c r="N193" i="36" s="1"/>
  <c r="K197" i="36"/>
  <c r="K199" i="36"/>
  <c r="K205" i="36"/>
  <c r="L207" i="36"/>
  <c r="M207" i="36" s="1"/>
  <c r="N207" i="36" s="1"/>
  <c r="L211" i="36"/>
  <c r="M211" i="36" s="1"/>
  <c r="N211" i="36" s="1"/>
  <c r="L213" i="36"/>
  <c r="M213" i="36" s="1"/>
  <c r="N213" i="36" s="1"/>
  <c r="K213" i="36"/>
  <c r="L215" i="36"/>
  <c r="M215" i="36" s="1"/>
  <c r="N215" i="36" s="1"/>
  <c r="K215" i="36"/>
  <c r="L217" i="36"/>
  <c r="M217" i="36" s="1"/>
  <c r="N217" i="36" s="1"/>
  <c r="K217" i="36"/>
  <c r="L221" i="36"/>
  <c r="M221" i="36" s="1"/>
  <c r="N221" i="36" s="1"/>
  <c r="K221" i="36"/>
  <c r="K225" i="36"/>
  <c r="K231" i="36"/>
  <c r="K237" i="36"/>
  <c r="L239" i="36"/>
  <c r="M239" i="36" s="1"/>
  <c r="N239" i="36" s="1"/>
  <c r="K241" i="36"/>
  <c r="L247" i="36"/>
  <c r="M247" i="36" s="1"/>
  <c r="N247" i="36" s="1"/>
  <c r="L251" i="36"/>
  <c r="M251" i="36" s="1"/>
  <c r="N251" i="36" s="1"/>
  <c r="K251" i="36"/>
  <c r="L253" i="36"/>
  <c r="M253" i="36" s="1"/>
  <c r="N253" i="36" s="1"/>
  <c r="K255" i="36"/>
  <c r="L257" i="36"/>
  <c r="M257" i="36" s="1"/>
  <c r="N257" i="36" s="1"/>
  <c r="L265" i="36"/>
  <c r="M265" i="36" s="1"/>
  <c r="N265" i="36" s="1"/>
  <c r="L279" i="36"/>
  <c r="M279" i="36" s="1"/>
  <c r="N279" i="36" s="1"/>
  <c r="K281" i="36"/>
  <c r="L297" i="36"/>
  <c r="M297" i="36" s="1"/>
  <c r="N297" i="36" s="1"/>
  <c r="K300" i="36"/>
  <c r="K321" i="36"/>
  <c r="K332" i="36"/>
  <c r="K348" i="36"/>
  <c r="K356" i="36"/>
  <c r="K364" i="36"/>
  <c r="K369" i="36"/>
  <c r="F377" i="36"/>
  <c r="J381" i="36"/>
  <c r="H381" i="36"/>
  <c r="J384" i="36"/>
  <c r="H384" i="36"/>
  <c r="F384" i="36"/>
  <c r="F393" i="36"/>
  <c r="J397" i="36"/>
  <c r="H397" i="36"/>
  <c r="J400" i="36"/>
  <c r="H400" i="36"/>
  <c r="F400" i="36"/>
  <c r="F409" i="36"/>
  <c r="J413" i="36"/>
  <c r="H413" i="36"/>
  <c r="J416" i="36"/>
  <c r="H416" i="36"/>
  <c r="F416" i="36"/>
  <c r="F425" i="36"/>
  <c r="J429" i="36"/>
  <c r="H429" i="36"/>
  <c r="J433" i="36"/>
  <c r="H433" i="36"/>
  <c r="F433" i="36"/>
  <c r="H477" i="36"/>
  <c r="J477" i="36"/>
  <c r="F477" i="36"/>
  <c r="K291" i="36"/>
  <c r="K315" i="36"/>
  <c r="K331" i="36"/>
  <c r="K339" i="36"/>
  <c r="K351" i="36"/>
  <c r="J375" i="36"/>
  <c r="H375" i="36"/>
  <c r="J379" i="36"/>
  <c r="H379" i="36"/>
  <c r="J383" i="36"/>
  <c r="H383" i="36"/>
  <c r="J387" i="36"/>
  <c r="H387" i="36"/>
  <c r="J391" i="36"/>
  <c r="H391" i="36"/>
  <c r="J395" i="36"/>
  <c r="H395" i="36"/>
  <c r="J399" i="36"/>
  <c r="H399" i="36"/>
  <c r="J403" i="36"/>
  <c r="H403" i="36"/>
  <c r="J407" i="36"/>
  <c r="H407" i="36"/>
  <c r="J411" i="36"/>
  <c r="H411" i="36"/>
  <c r="J415" i="36"/>
  <c r="H415" i="36"/>
  <c r="J419" i="36"/>
  <c r="H419" i="36"/>
  <c r="J423" i="36"/>
  <c r="H423" i="36"/>
  <c r="J427" i="36"/>
  <c r="H427" i="36"/>
  <c r="J431" i="36"/>
  <c r="H431" i="36"/>
  <c r="J435" i="36"/>
  <c r="H435" i="36"/>
  <c r="F435" i="36"/>
  <c r="J441" i="36"/>
  <c r="H441" i="36"/>
  <c r="F441" i="36"/>
  <c r="H465" i="36"/>
  <c r="J465" i="36"/>
  <c r="H469" i="36"/>
  <c r="J469" i="36"/>
  <c r="F469" i="36"/>
  <c r="H473" i="36"/>
  <c r="J473" i="36"/>
  <c r="F473" i="36"/>
  <c r="K290" i="36"/>
  <c r="K322" i="36"/>
  <c r="K346" i="36"/>
  <c r="J374" i="36"/>
  <c r="H374" i="36"/>
  <c r="J378" i="36"/>
  <c r="H378" i="36"/>
  <c r="J382" i="36"/>
  <c r="H382" i="36"/>
  <c r="J386" i="36"/>
  <c r="H386" i="36"/>
  <c r="J390" i="36"/>
  <c r="H390" i="36"/>
  <c r="J394" i="36"/>
  <c r="H394" i="36"/>
  <c r="J398" i="36"/>
  <c r="H398" i="36"/>
  <c r="J402" i="36"/>
  <c r="H402" i="36"/>
  <c r="J406" i="36"/>
  <c r="H406" i="36"/>
  <c r="J410" i="36"/>
  <c r="H410" i="36"/>
  <c r="J414" i="36"/>
  <c r="H414" i="36"/>
  <c r="J418" i="36"/>
  <c r="H418" i="36"/>
  <c r="J422" i="36"/>
  <c r="H422" i="36"/>
  <c r="J426" i="36"/>
  <c r="H426" i="36"/>
  <c r="J430" i="36"/>
  <c r="H430" i="36"/>
  <c r="J443" i="36"/>
  <c r="H443" i="36"/>
  <c r="F443" i="36"/>
  <c r="J449" i="36"/>
  <c r="H449" i="36"/>
  <c r="F449" i="36"/>
  <c r="F465" i="36"/>
  <c r="J437" i="36"/>
  <c r="H437" i="36"/>
  <c r="F437" i="36"/>
  <c r="J445" i="36"/>
  <c r="H445" i="36"/>
  <c r="F445" i="36"/>
  <c r="J453" i="36"/>
  <c r="H453" i="36"/>
  <c r="F453" i="36"/>
  <c r="H481" i="36"/>
  <c r="J481" i="36"/>
  <c r="H485" i="36"/>
  <c r="J485" i="36"/>
  <c r="F485" i="36"/>
  <c r="H493" i="36"/>
  <c r="J493" i="36"/>
  <c r="F493" i="36"/>
  <c r="J456" i="36"/>
  <c r="H456" i="36"/>
  <c r="J460" i="36"/>
  <c r="H460" i="36"/>
  <c r="J463" i="36"/>
  <c r="H463" i="36"/>
  <c r="H501" i="36"/>
  <c r="J501" i="36"/>
  <c r="F501" i="36"/>
  <c r="H503" i="36"/>
  <c r="J503" i="36"/>
  <c r="F456" i="36"/>
  <c r="F460" i="36"/>
  <c r="J462" i="36"/>
  <c r="H462" i="36"/>
  <c r="F463" i="36"/>
  <c r="H471" i="36"/>
  <c r="J471" i="36"/>
  <c r="H479" i="36"/>
  <c r="J479" i="36"/>
  <c r="H487" i="36"/>
  <c r="J487" i="36"/>
  <c r="F503" i="36"/>
  <c r="H467" i="36"/>
  <c r="J467" i="36"/>
  <c r="H475" i="36"/>
  <c r="J475" i="36"/>
  <c r="H483" i="36"/>
  <c r="J483" i="36"/>
  <c r="H491" i="36"/>
  <c r="J491" i="36"/>
  <c r="H499" i="36"/>
  <c r="J499" i="36"/>
  <c r="H489" i="36"/>
  <c r="J489" i="36"/>
  <c r="H497" i="36"/>
  <c r="J497" i="36"/>
  <c r="L498" i="36"/>
  <c r="M498" i="36" s="1"/>
  <c r="N498" i="36" s="1"/>
  <c r="H505" i="36"/>
  <c r="J505" i="36"/>
  <c r="F466" i="36"/>
  <c r="F468" i="36"/>
  <c r="F470" i="36"/>
  <c r="F472" i="36"/>
  <c r="F474" i="36"/>
  <c r="F476" i="36"/>
  <c r="F478" i="36"/>
  <c r="F480" i="36"/>
  <c r="F482" i="36"/>
  <c r="F484" i="36"/>
  <c r="F486" i="36"/>
  <c r="F488" i="36"/>
  <c r="F490" i="36"/>
  <c r="F492" i="36"/>
  <c r="F494" i="36"/>
  <c r="F496" i="36"/>
  <c r="F498" i="36"/>
  <c r="F500" i="36"/>
  <c r="F502" i="36"/>
  <c r="F504" i="36"/>
  <c r="F506" i="36"/>
  <c r="E506" i="35"/>
  <c r="E505" i="35"/>
  <c r="J505" i="35" s="1"/>
  <c r="E504" i="35"/>
  <c r="J504" i="35" s="1"/>
  <c r="E503" i="35"/>
  <c r="H503" i="35" s="1"/>
  <c r="E502" i="35"/>
  <c r="J502" i="35" s="1"/>
  <c r="E501" i="35"/>
  <c r="J501" i="35" s="1"/>
  <c r="E500" i="35"/>
  <c r="E499" i="35"/>
  <c r="E498" i="35"/>
  <c r="J498" i="35" s="1"/>
  <c r="E497" i="35"/>
  <c r="E496" i="35"/>
  <c r="E495" i="35"/>
  <c r="H495" i="35" s="1"/>
  <c r="E494" i="35"/>
  <c r="J494" i="35" s="1"/>
  <c r="E493" i="35"/>
  <c r="E492" i="35"/>
  <c r="E491" i="35"/>
  <c r="F491" i="35" s="1"/>
  <c r="E490" i="35"/>
  <c r="E489" i="35"/>
  <c r="H489" i="35" s="1"/>
  <c r="E488" i="35"/>
  <c r="E487" i="35"/>
  <c r="H487" i="35" s="1"/>
  <c r="E486" i="35"/>
  <c r="J486" i="35" s="1"/>
  <c r="E485" i="35"/>
  <c r="J485" i="35" s="1"/>
  <c r="E484" i="35"/>
  <c r="E483" i="35"/>
  <c r="E482" i="35"/>
  <c r="J482" i="35" s="1"/>
  <c r="E481" i="35"/>
  <c r="H481" i="35" s="1"/>
  <c r="E480" i="35"/>
  <c r="F479" i="35"/>
  <c r="E479" i="35"/>
  <c r="H479" i="35" s="1"/>
  <c r="E478" i="35"/>
  <c r="J478" i="35" s="1"/>
  <c r="E477" i="35"/>
  <c r="J477" i="35" s="1"/>
  <c r="E476" i="35"/>
  <c r="E475" i="35"/>
  <c r="E474" i="35"/>
  <c r="E473" i="35"/>
  <c r="J473" i="35" s="1"/>
  <c r="E472" i="35"/>
  <c r="J472" i="35" s="1"/>
  <c r="E471" i="35"/>
  <c r="H471" i="35" s="1"/>
  <c r="E470" i="35"/>
  <c r="J470" i="35" s="1"/>
  <c r="E469" i="35"/>
  <c r="J469" i="35" s="1"/>
  <c r="E468" i="35"/>
  <c r="E467" i="35"/>
  <c r="E466" i="35"/>
  <c r="E465" i="35"/>
  <c r="F465" i="35" s="1"/>
  <c r="E464" i="35"/>
  <c r="H464" i="35" s="1"/>
  <c r="E463" i="35"/>
  <c r="F463" i="35" s="1"/>
  <c r="E462" i="35"/>
  <c r="E461" i="35"/>
  <c r="J461" i="35" s="1"/>
  <c r="E460" i="35"/>
  <c r="H460" i="35" s="1"/>
  <c r="E459" i="35"/>
  <c r="E458" i="35"/>
  <c r="E457" i="35"/>
  <c r="E456" i="35"/>
  <c r="H456" i="35" s="1"/>
  <c r="E455" i="35"/>
  <c r="J455" i="35" s="1"/>
  <c r="E454" i="35"/>
  <c r="E453" i="35"/>
  <c r="J452" i="35"/>
  <c r="E452" i="35"/>
  <c r="H452" i="35" s="1"/>
  <c r="E451" i="35"/>
  <c r="F451" i="35" s="1"/>
  <c r="E450" i="35"/>
  <c r="E449" i="35"/>
  <c r="E448" i="35"/>
  <c r="E447" i="35"/>
  <c r="E446" i="35"/>
  <c r="E445" i="35"/>
  <c r="E444" i="35"/>
  <c r="E443" i="35"/>
  <c r="F443" i="35" s="1"/>
  <c r="E442" i="35"/>
  <c r="H442" i="35" s="1"/>
  <c r="E441" i="35"/>
  <c r="E440" i="35"/>
  <c r="H440" i="35" s="1"/>
  <c r="E439" i="35"/>
  <c r="E438" i="35"/>
  <c r="E437" i="35"/>
  <c r="E436" i="35"/>
  <c r="E435" i="35"/>
  <c r="F435" i="35" s="1"/>
  <c r="E434" i="35"/>
  <c r="H434" i="35" s="1"/>
  <c r="E433" i="35"/>
  <c r="E432" i="35"/>
  <c r="E431" i="35"/>
  <c r="E430" i="35"/>
  <c r="E429" i="35"/>
  <c r="E428" i="35"/>
  <c r="E427" i="35"/>
  <c r="F427" i="35" s="1"/>
  <c r="E426" i="35"/>
  <c r="J426" i="35" s="1"/>
  <c r="E425" i="35"/>
  <c r="E424" i="35"/>
  <c r="H424" i="35" s="1"/>
  <c r="E423" i="35"/>
  <c r="E422" i="35"/>
  <c r="E421" i="35"/>
  <c r="E420" i="35"/>
  <c r="E419" i="35"/>
  <c r="F419" i="35" s="1"/>
  <c r="F418" i="35"/>
  <c r="E418" i="35"/>
  <c r="E417" i="35"/>
  <c r="E416" i="35"/>
  <c r="E415" i="35"/>
  <c r="E414" i="35"/>
  <c r="H414" i="35" s="1"/>
  <c r="E413" i="35"/>
  <c r="E412" i="35"/>
  <c r="E411" i="35"/>
  <c r="F411" i="35" s="1"/>
  <c r="E410" i="35"/>
  <c r="F410" i="35" s="1"/>
  <c r="E409" i="35"/>
  <c r="E408" i="35"/>
  <c r="E407" i="35"/>
  <c r="E406" i="35"/>
  <c r="E405" i="35"/>
  <c r="E404" i="35"/>
  <c r="E403" i="35"/>
  <c r="J403" i="35" s="1"/>
  <c r="E402" i="35"/>
  <c r="E401" i="35"/>
  <c r="E400" i="35"/>
  <c r="F400" i="35" s="1"/>
  <c r="E399" i="35"/>
  <c r="H399" i="35" s="1"/>
  <c r="E398" i="35"/>
  <c r="J398" i="35" s="1"/>
  <c r="E397" i="35"/>
  <c r="J397" i="35" s="1"/>
  <c r="E396" i="35"/>
  <c r="E395" i="35"/>
  <c r="E394" i="35"/>
  <c r="E393" i="35"/>
  <c r="E392" i="35"/>
  <c r="E391" i="35"/>
  <c r="E390" i="35"/>
  <c r="J390" i="35" s="1"/>
  <c r="E389" i="35"/>
  <c r="E388" i="35"/>
  <c r="E387" i="35"/>
  <c r="F387" i="35" s="1"/>
  <c r="E386" i="35"/>
  <c r="E385" i="35"/>
  <c r="H385" i="35" s="1"/>
  <c r="E384" i="35"/>
  <c r="E383" i="35"/>
  <c r="E382" i="35"/>
  <c r="J382" i="35" s="1"/>
  <c r="E381" i="35"/>
  <c r="J381" i="35" s="1"/>
  <c r="E380" i="35"/>
  <c r="E379" i="35"/>
  <c r="E378" i="35"/>
  <c r="J378" i="35" s="1"/>
  <c r="E377" i="35"/>
  <c r="E376" i="35"/>
  <c r="E375" i="35"/>
  <c r="E374" i="35"/>
  <c r="J374" i="35" s="1"/>
  <c r="E373" i="35"/>
  <c r="J373" i="35" s="1"/>
  <c r="E372" i="35"/>
  <c r="E371" i="35"/>
  <c r="E370" i="35"/>
  <c r="E369" i="35"/>
  <c r="J368" i="35"/>
  <c r="E368" i="35"/>
  <c r="E367" i="35"/>
  <c r="E366" i="35"/>
  <c r="J366" i="35" s="1"/>
  <c r="E365" i="35"/>
  <c r="J365" i="35" s="1"/>
  <c r="E364" i="35"/>
  <c r="E363" i="35"/>
  <c r="E362" i="35"/>
  <c r="F361" i="35"/>
  <c r="E361" i="35"/>
  <c r="E360" i="35"/>
  <c r="E359" i="35"/>
  <c r="H359" i="35" s="1"/>
  <c r="E358" i="35"/>
  <c r="J358" i="35" s="1"/>
  <c r="E357" i="35"/>
  <c r="E356" i="35"/>
  <c r="E355" i="35"/>
  <c r="F355" i="35" s="1"/>
  <c r="E354" i="35"/>
  <c r="E353" i="35"/>
  <c r="J353" i="35" s="1"/>
  <c r="E352" i="35"/>
  <c r="J352" i="35" s="1"/>
  <c r="E351" i="35"/>
  <c r="E350" i="35"/>
  <c r="E349" i="35"/>
  <c r="E348" i="35"/>
  <c r="E347" i="35"/>
  <c r="J347" i="35" s="1"/>
  <c r="E346" i="35"/>
  <c r="E345" i="35"/>
  <c r="J345" i="35" s="1"/>
  <c r="E344" i="35"/>
  <c r="J344" i="35" s="1"/>
  <c r="E343" i="35"/>
  <c r="E342" i="35"/>
  <c r="F342" i="35" s="1"/>
  <c r="E341" i="35"/>
  <c r="J341" i="35" s="1"/>
  <c r="E340" i="35"/>
  <c r="E339" i="35"/>
  <c r="E338" i="35"/>
  <c r="E337" i="35"/>
  <c r="J337" i="35" s="1"/>
  <c r="E336" i="35"/>
  <c r="E335" i="35"/>
  <c r="E334" i="35"/>
  <c r="F334" i="35" s="1"/>
  <c r="E333" i="35"/>
  <c r="J333" i="35" s="1"/>
  <c r="E332" i="35"/>
  <c r="H332" i="35" s="1"/>
  <c r="E331" i="35"/>
  <c r="E330" i="35"/>
  <c r="H330" i="35" s="1"/>
  <c r="E329" i="35"/>
  <c r="J329" i="35" s="1"/>
  <c r="E328" i="35"/>
  <c r="E327" i="35"/>
  <c r="F327" i="35" s="1"/>
  <c r="E326" i="35"/>
  <c r="F326" i="35" s="1"/>
  <c r="E325" i="35"/>
  <c r="F325" i="35" s="1"/>
  <c r="E324" i="35"/>
  <c r="E323" i="35"/>
  <c r="E322" i="35"/>
  <c r="E321" i="35"/>
  <c r="E320" i="35"/>
  <c r="F320" i="35" s="1"/>
  <c r="E319" i="35"/>
  <c r="E318" i="35"/>
  <c r="E317" i="35"/>
  <c r="F317" i="35" s="1"/>
  <c r="E316" i="35"/>
  <c r="H316" i="35" s="1"/>
  <c r="E315" i="35"/>
  <c r="F315" i="35" s="1"/>
  <c r="E314" i="35"/>
  <c r="E313" i="35"/>
  <c r="F313" i="35" s="1"/>
  <c r="E312" i="35"/>
  <c r="E311" i="35"/>
  <c r="E310" i="35"/>
  <c r="J310" i="35" s="1"/>
  <c r="E309" i="35"/>
  <c r="F309" i="35" s="1"/>
  <c r="E308" i="35"/>
  <c r="E307" i="35"/>
  <c r="E306" i="35"/>
  <c r="E305" i="35"/>
  <c r="E304" i="35"/>
  <c r="E303" i="35"/>
  <c r="F303" i="35" s="1"/>
  <c r="E302" i="35"/>
  <c r="F302" i="35" s="1"/>
  <c r="E301" i="35"/>
  <c r="E300" i="35"/>
  <c r="E299" i="35"/>
  <c r="E298" i="35"/>
  <c r="E297" i="35"/>
  <c r="E296" i="35"/>
  <c r="E295" i="35"/>
  <c r="F295" i="35" s="1"/>
  <c r="E294" i="35"/>
  <c r="E293" i="35"/>
  <c r="E292" i="35"/>
  <c r="F292" i="35" s="1"/>
  <c r="E291" i="35"/>
  <c r="E290" i="35"/>
  <c r="E289" i="35"/>
  <c r="F289" i="35" s="1"/>
  <c r="E288" i="35"/>
  <c r="E287" i="35"/>
  <c r="E286" i="35"/>
  <c r="F286" i="35" s="1"/>
  <c r="E285" i="35"/>
  <c r="F285" i="35" s="1"/>
  <c r="J284" i="35"/>
  <c r="E284" i="35"/>
  <c r="H284" i="35" s="1"/>
  <c r="E283" i="35"/>
  <c r="E282" i="35"/>
  <c r="H282" i="35" s="1"/>
  <c r="E281" i="35"/>
  <c r="F281" i="35" s="1"/>
  <c r="E280" i="35"/>
  <c r="H280" i="35" s="1"/>
  <c r="E279" i="35"/>
  <c r="E278" i="35"/>
  <c r="E277" i="35"/>
  <c r="F277" i="35" s="1"/>
  <c r="E276" i="35"/>
  <c r="E275" i="35"/>
  <c r="E274" i="35"/>
  <c r="F274" i="35" s="1"/>
  <c r="E273" i="35"/>
  <c r="F273" i="35" s="1"/>
  <c r="E272" i="35"/>
  <c r="E271" i="35"/>
  <c r="E270" i="35"/>
  <c r="E269" i="35"/>
  <c r="F269" i="35" s="1"/>
  <c r="E268" i="35"/>
  <c r="E267" i="35"/>
  <c r="E266" i="35"/>
  <c r="F266" i="35" s="1"/>
  <c r="E265" i="35"/>
  <c r="F265" i="35" s="1"/>
  <c r="E264" i="35"/>
  <c r="J264" i="35" s="1"/>
  <c r="E263" i="35"/>
  <c r="E262" i="35"/>
  <c r="H262" i="35" s="1"/>
  <c r="E261" i="35"/>
  <c r="F261" i="35" s="1"/>
  <c r="E260" i="35"/>
  <c r="E259" i="35"/>
  <c r="E258" i="35"/>
  <c r="E257" i="35"/>
  <c r="F257" i="35" s="1"/>
  <c r="E256" i="35"/>
  <c r="E255" i="35"/>
  <c r="E254" i="35"/>
  <c r="E253" i="35"/>
  <c r="F253" i="35" s="1"/>
  <c r="E252" i="35"/>
  <c r="H252" i="35" s="1"/>
  <c r="E251" i="35"/>
  <c r="E250" i="35"/>
  <c r="E249" i="35"/>
  <c r="F249" i="35" s="1"/>
  <c r="E248" i="35"/>
  <c r="F248" i="35" s="1"/>
  <c r="E247" i="35"/>
  <c r="E246" i="35"/>
  <c r="H246" i="35" s="1"/>
  <c r="E245" i="35"/>
  <c r="F245" i="35" s="1"/>
  <c r="E244" i="35"/>
  <c r="H244" i="35" s="1"/>
  <c r="E243" i="35"/>
  <c r="E242" i="35"/>
  <c r="E241" i="35"/>
  <c r="F241" i="35" s="1"/>
  <c r="E240" i="35"/>
  <c r="E239" i="35"/>
  <c r="E238" i="35"/>
  <c r="E237" i="35"/>
  <c r="F237" i="35" s="1"/>
  <c r="E236" i="35"/>
  <c r="J236" i="35" s="1"/>
  <c r="E235" i="35"/>
  <c r="E234" i="35"/>
  <c r="E233" i="35"/>
  <c r="F233" i="35" s="1"/>
  <c r="E232" i="35"/>
  <c r="E231" i="35"/>
  <c r="E230" i="35"/>
  <c r="E229" i="35"/>
  <c r="F229" i="35" s="1"/>
  <c r="E228" i="35"/>
  <c r="H228" i="35" s="1"/>
  <c r="E227" i="35"/>
  <c r="E226" i="35"/>
  <c r="F226" i="35" s="1"/>
  <c r="E225" i="35"/>
  <c r="F225" i="35" s="1"/>
  <c r="E224" i="35"/>
  <c r="E223" i="35"/>
  <c r="E222" i="35"/>
  <c r="E221" i="35"/>
  <c r="F221" i="35" s="1"/>
  <c r="E220" i="35"/>
  <c r="E219" i="35"/>
  <c r="E218" i="35"/>
  <c r="F218" i="35" s="1"/>
  <c r="E217" i="35"/>
  <c r="F217" i="35" s="1"/>
  <c r="E216" i="35"/>
  <c r="E215" i="35"/>
  <c r="E214" i="35"/>
  <c r="J214" i="35" s="1"/>
  <c r="E213" i="35"/>
  <c r="E212" i="35"/>
  <c r="J212" i="35" s="1"/>
  <c r="E211" i="35"/>
  <c r="E210" i="35"/>
  <c r="J210" i="35" s="1"/>
  <c r="E209" i="35"/>
  <c r="E208" i="35"/>
  <c r="J208" i="35" s="1"/>
  <c r="E207" i="35"/>
  <c r="E206" i="35"/>
  <c r="J206" i="35" s="1"/>
  <c r="E205" i="35"/>
  <c r="E204" i="35"/>
  <c r="J204" i="35" s="1"/>
  <c r="E203" i="35"/>
  <c r="E202" i="35"/>
  <c r="J202" i="35" s="1"/>
  <c r="E201" i="35"/>
  <c r="E200" i="35"/>
  <c r="J200" i="35" s="1"/>
  <c r="E199" i="35"/>
  <c r="E198" i="35"/>
  <c r="J198" i="35" s="1"/>
  <c r="E197" i="35"/>
  <c r="E196" i="35"/>
  <c r="J196" i="35" s="1"/>
  <c r="E195" i="35"/>
  <c r="E194" i="35"/>
  <c r="J194" i="35" s="1"/>
  <c r="E193" i="35"/>
  <c r="E192" i="35"/>
  <c r="J192" i="35" s="1"/>
  <c r="E191" i="35"/>
  <c r="F191" i="35" s="1"/>
  <c r="E190" i="35"/>
  <c r="J190" i="35" s="1"/>
  <c r="E189" i="35"/>
  <c r="E188" i="35"/>
  <c r="J188" i="35" s="1"/>
  <c r="E187" i="35"/>
  <c r="F187" i="35" s="1"/>
  <c r="E186" i="35"/>
  <c r="J186" i="35" s="1"/>
  <c r="E185" i="35"/>
  <c r="E184" i="35"/>
  <c r="J184" i="35" s="1"/>
  <c r="E183" i="35"/>
  <c r="F183" i="35" s="1"/>
  <c r="E182" i="35"/>
  <c r="J182" i="35" s="1"/>
  <c r="E181" i="35"/>
  <c r="E180" i="35"/>
  <c r="J180" i="35" s="1"/>
  <c r="E179" i="35"/>
  <c r="F179" i="35" s="1"/>
  <c r="E178" i="35"/>
  <c r="J178" i="35" s="1"/>
  <c r="E177" i="35"/>
  <c r="E176" i="35"/>
  <c r="J176" i="35" s="1"/>
  <c r="E175" i="35"/>
  <c r="F175" i="35" s="1"/>
  <c r="E174" i="35"/>
  <c r="J174" i="35" s="1"/>
  <c r="E173" i="35"/>
  <c r="E172" i="35"/>
  <c r="J172" i="35" s="1"/>
  <c r="E171" i="35"/>
  <c r="F171" i="35" s="1"/>
  <c r="E170" i="35"/>
  <c r="H170" i="35" s="1"/>
  <c r="E169" i="35"/>
  <c r="F169" i="35" s="1"/>
  <c r="E168" i="35"/>
  <c r="J168" i="35" s="1"/>
  <c r="E167" i="35"/>
  <c r="E166" i="35"/>
  <c r="J166" i="35" s="1"/>
  <c r="E165" i="35"/>
  <c r="F165" i="35" s="1"/>
  <c r="E164" i="35"/>
  <c r="J164" i="35" s="1"/>
  <c r="E163" i="35"/>
  <c r="E162" i="35"/>
  <c r="J162" i="35" s="1"/>
  <c r="E161" i="35"/>
  <c r="F161" i="35" s="1"/>
  <c r="E160" i="35"/>
  <c r="J160" i="35" s="1"/>
  <c r="E159" i="35"/>
  <c r="E158" i="35"/>
  <c r="J158" i="35" s="1"/>
  <c r="E157" i="35"/>
  <c r="E156" i="35"/>
  <c r="J156" i="35" s="1"/>
  <c r="E155" i="35"/>
  <c r="F155" i="35" s="1"/>
  <c r="E154" i="35"/>
  <c r="J154" i="35" s="1"/>
  <c r="E153" i="35"/>
  <c r="F153" i="35" s="1"/>
  <c r="E152" i="35"/>
  <c r="J152" i="35" s="1"/>
  <c r="E151" i="35"/>
  <c r="F151" i="35" s="1"/>
  <c r="E150" i="35"/>
  <c r="J150" i="35" s="1"/>
  <c r="E149" i="35"/>
  <c r="F149" i="35" s="1"/>
  <c r="E148" i="35"/>
  <c r="H148" i="35" s="1"/>
  <c r="E147" i="35"/>
  <c r="J147" i="35" s="1"/>
  <c r="E146" i="35"/>
  <c r="F146" i="35" s="1"/>
  <c r="E145" i="35"/>
  <c r="J145" i="35" s="1"/>
  <c r="E144" i="35"/>
  <c r="J144" i="35" s="1"/>
  <c r="E143" i="35"/>
  <c r="J143" i="35" s="1"/>
  <c r="E142" i="35"/>
  <c r="E141" i="35"/>
  <c r="F141" i="35" s="1"/>
  <c r="E140" i="35"/>
  <c r="F140" i="35" s="1"/>
  <c r="E139" i="35"/>
  <c r="F139" i="35" s="1"/>
  <c r="E138" i="35"/>
  <c r="F138" i="35" s="1"/>
  <c r="J137" i="35"/>
  <c r="E137" i="35"/>
  <c r="F137" i="35" s="1"/>
  <c r="E136" i="35"/>
  <c r="F136" i="35" s="1"/>
  <c r="E135" i="35"/>
  <c r="F135" i="35" s="1"/>
  <c r="E134" i="35"/>
  <c r="F134" i="35" s="1"/>
  <c r="H133" i="35"/>
  <c r="E133" i="35"/>
  <c r="F133" i="35" s="1"/>
  <c r="E132" i="35"/>
  <c r="F132" i="35" s="1"/>
  <c r="E131" i="35"/>
  <c r="F131" i="35" s="1"/>
  <c r="J130" i="35"/>
  <c r="E130" i="35"/>
  <c r="F130" i="35" s="1"/>
  <c r="E129" i="35"/>
  <c r="E128" i="35"/>
  <c r="F128" i="35" s="1"/>
  <c r="E127" i="35"/>
  <c r="E126" i="35"/>
  <c r="F126" i="35" s="1"/>
  <c r="E125" i="35"/>
  <c r="E124" i="35"/>
  <c r="F124" i="35" s="1"/>
  <c r="E123" i="35"/>
  <c r="E122" i="35"/>
  <c r="F122" i="35" s="1"/>
  <c r="E121" i="35"/>
  <c r="E120" i="35"/>
  <c r="F120" i="35" s="1"/>
  <c r="E119" i="35"/>
  <c r="F118" i="35"/>
  <c r="E118" i="35"/>
  <c r="E117" i="35"/>
  <c r="E116" i="35"/>
  <c r="F116" i="35" s="1"/>
  <c r="E115" i="35"/>
  <c r="F114" i="35"/>
  <c r="E114" i="35"/>
  <c r="E113" i="35"/>
  <c r="E112" i="35"/>
  <c r="F112" i="35" s="1"/>
  <c r="E111" i="35"/>
  <c r="E110" i="35"/>
  <c r="F110" i="35" s="1"/>
  <c r="E109" i="35"/>
  <c r="E108" i="35"/>
  <c r="F108" i="35" s="1"/>
  <c r="E107" i="35"/>
  <c r="E106" i="35"/>
  <c r="F106" i="35" s="1"/>
  <c r="E105" i="35"/>
  <c r="E104" i="35"/>
  <c r="F104" i="35" s="1"/>
  <c r="E103" i="35"/>
  <c r="F102" i="35"/>
  <c r="E102" i="35"/>
  <c r="E101" i="35"/>
  <c r="E100" i="35"/>
  <c r="F100" i="35" s="1"/>
  <c r="E99" i="35"/>
  <c r="F98" i="35"/>
  <c r="E98" i="35"/>
  <c r="E97" i="35"/>
  <c r="E96" i="35"/>
  <c r="F96" i="35" s="1"/>
  <c r="E95" i="35"/>
  <c r="E94" i="35"/>
  <c r="F94" i="35" s="1"/>
  <c r="E93" i="35"/>
  <c r="E92" i="35"/>
  <c r="F92" i="35" s="1"/>
  <c r="E91" i="35"/>
  <c r="E90" i="35"/>
  <c r="F90" i="35" s="1"/>
  <c r="E89" i="35"/>
  <c r="E88" i="35"/>
  <c r="F88" i="35" s="1"/>
  <c r="E87" i="35"/>
  <c r="F86" i="35"/>
  <c r="E86" i="35"/>
  <c r="E85" i="35"/>
  <c r="E84" i="35"/>
  <c r="F84" i="35" s="1"/>
  <c r="E83" i="35"/>
  <c r="H82" i="35"/>
  <c r="K82" i="35" s="1"/>
  <c r="E82" i="35"/>
  <c r="J82" i="35" s="1"/>
  <c r="E81" i="35"/>
  <c r="F81" i="35" s="1"/>
  <c r="H80" i="35"/>
  <c r="E80" i="35"/>
  <c r="F80" i="35" s="1"/>
  <c r="E79" i="35"/>
  <c r="F79" i="35" s="1"/>
  <c r="H78" i="35"/>
  <c r="E78" i="35"/>
  <c r="F78" i="35" s="1"/>
  <c r="E77" i="35"/>
  <c r="F77" i="35" s="1"/>
  <c r="H76" i="35"/>
  <c r="E76" i="35"/>
  <c r="F76" i="35" s="1"/>
  <c r="E75" i="35"/>
  <c r="F75" i="35" s="1"/>
  <c r="H74" i="35"/>
  <c r="E74" i="35"/>
  <c r="F74" i="35" s="1"/>
  <c r="E73" i="35"/>
  <c r="F73" i="35" s="1"/>
  <c r="F72" i="35"/>
  <c r="E72" i="35"/>
  <c r="J72" i="35" s="1"/>
  <c r="E71" i="35"/>
  <c r="J71" i="35" s="1"/>
  <c r="F70" i="35"/>
  <c r="E70" i="35"/>
  <c r="J70" i="35" s="1"/>
  <c r="E69" i="35"/>
  <c r="J69" i="35" s="1"/>
  <c r="H68" i="35"/>
  <c r="F68" i="35"/>
  <c r="E68" i="35"/>
  <c r="J68" i="35" s="1"/>
  <c r="E67" i="35"/>
  <c r="J67" i="35" s="1"/>
  <c r="F66" i="35"/>
  <c r="E66" i="35"/>
  <c r="J66" i="35" s="1"/>
  <c r="E65" i="35"/>
  <c r="J65" i="35" s="1"/>
  <c r="F64" i="35"/>
  <c r="E64" i="35"/>
  <c r="J64" i="35" s="1"/>
  <c r="E63" i="35"/>
  <c r="J63" i="35" s="1"/>
  <c r="E62" i="35"/>
  <c r="J62" i="35" s="1"/>
  <c r="H61" i="35"/>
  <c r="E61" i="35"/>
  <c r="J61" i="35" s="1"/>
  <c r="E60" i="35"/>
  <c r="J60" i="35" s="1"/>
  <c r="E59" i="35"/>
  <c r="J59" i="35" s="1"/>
  <c r="E58" i="35"/>
  <c r="J58" i="35" s="1"/>
  <c r="H57" i="35"/>
  <c r="E57" i="35"/>
  <c r="J57" i="35" s="1"/>
  <c r="F56" i="35"/>
  <c r="E56" i="35"/>
  <c r="J56" i="35" s="1"/>
  <c r="H55" i="35"/>
  <c r="F55" i="35"/>
  <c r="E55" i="35"/>
  <c r="J55" i="35" s="1"/>
  <c r="H54" i="35"/>
  <c r="F54" i="35"/>
  <c r="E54" i="35"/>
  <c r="J54" i="35" s="1"/>
  <c r="H53" i="35"/>
  <c r="F53" i="35"/>
  <c r="E53" i="35"/>
  <c r="J53" i="35" s="1"/>
  <c r="H52" i="35"/>
  <c r="F52" i="35"/>
  <c r="E52" i="35"/>
  <c r="J52" i="35" s="1"/>
  <c r="H51" i="35"/>
  <c r="F51" i="35"/>
  <c r="E51" i="35"/>
  <c r="J51" i="35" s="1"/>
  <c r="H50" i="35"/>
  <c r="F50" i="35"/>
  <c r="E50" i="35"/>
  <c r="J50" i="35" s="1"/>
  <c r="H49" i="35"/>
  <c r="F49" i="35"/>
  <c r="E49" i="35"/>
  <c r="J49" i="35" s="1"/>
  <c r="H48" i="35"/>
  <c r="F48" i="35"/>
  <c r="E48" i="35"/>
  <c r="J48" i="35" s="1"/>
  <c r="H47" i="35"/>
  <c r="F47" i="35"/>
  <c r="E47" i="35"/>
  <c r="J47" i="35" s="1"/>
  <c r="H46" i="35"/>
  <c r="F46" i="35"/>
  <c r="E46" i="35"/>
  <c r="J46" i="35" s="1"/>
  <c r="H45" i="35"/>
  <c r="F45" i="35"/>
  <c r="E45" i="35"/>
  <c r="J45" i="35" s="1"/>
  <c r="H44" i="35"/>
  <c r="F44" i="35"/>
  <c r="E44" i="35"/>
  <c r="J44" i="35" s="1"/>
  <c r="H43" i="35"/>
  <c r="F43" i="35"/>
  <c r="E43" i="35"/>
  <c r="J43" i="35" s="1"/>
  <c r="H42" i="35"/>
  <c r="F42" i="35"/>
  <c r="E42" i="35"/>
  <c r="J42" i="35" s="1"/>
  <c r="H41" i="35"/>
  <c r="F41" i="35"/>
  <c r="E41" i="35"/>
  <c r="J41" i="35" s="1"/>
  <c r="H40" i="35"/>
  <c r="F40" i="35"/>
  <c r="E40" i="35"/>
  <c r="J40" i="35" s="1"/>
  <c r="H39" i="35"/>
  <c r="F39" i="35"/>
  <c r="E39" i="35"/>
  <c r="J39" i="35" s="1"/>
  <c r="H38" i="35"/>
  <c r="F38" i="35"/>
  <c r="E38" i="35"/>
  <c r="J38" i="35" s="1"/>
  <c r="H37" i="35"/>
  <c r="F37" i="35"/>
  <c r="E37" i="35"/>
  <c r="J37" i="35" s="1"/>
  <c r="H36" i="35"/>
  <c r="F36" i="35"/>
  <c r="E36" i="35"/>
  <c r="J36" i="35" s="1"/>
  <c r="H35" i="35"/>
  <c r="F35" i="35"/>
  <c r="E35" i="35"/>
  <c r="J35" i="35" s="1"/>
  <c r="H34" i="35"/>
  <c r="F34" i="35"/>
  <c r="E34" i="35"/>
  <c r="J34" i="35" s="1"/>
  <c r="H33" i="35"/>
  <c r="F33" i="35"/>
  <c r="E33" i="35"/>
  <c r="J33" i="35" s="1"/>
  <c r="H32" i="35"/>
  <c r="F32" i="35"/>
  <c r="E32" i="35"/>
  <c r="J32" i="35" s="1"/>
  <c r="H31" i="35"/>
  <c r="F31" i="35"/>
  <c r="E31" i="35"/>
  <c r="J31" i="35" s="1"/>
  <c r="H30" i="35"/>
  <c r="F30" i="35"/>
  <c r="E30" i="35"/>
  <c r="J30" i="35" s="1"/>
  <c r="H29" i="35"/>
  <c r="F29" i="35"/>
  <c r="E29" i="35"/>
  <c r="J29" i="35" s="1"/>
  <c r="H28" i="35"/>
  <c r="F28" i="35"/>
  <c r="E28" i="35"/>
  <c r="J28" i="35" s="1"/>
  <c r="E27" i="35"/>
  <c r="H27" i="35" s="1"/>
  <c r="E26" i="35"/>
  <c r="H26" i="35" s="1"/>
  <c r="J25" i="35"/>
  <c r="E25" i="35"/>
  <c r="H25" i="35" s="1"/>
  <c r="J24" i="35"/>
  <c r="F24" i="35"/>
  <c r="E24" i="35"/>
  <c r="H24" i="35" s="1"/>
  <c r="E23" i="35"/>
  <c r="H23" i="35" s="1"/>
  <c r="E22" i="35"/>
  <c r="H22" i="35" s="1"/>
  <c r="J21" i="35"/>
  <c r="E21" i="35"/>
  <c r="H21" i="35" s="1"/>
  <c r="J20" i="35"/>
  <c r="F20" i="35"/>
  <c r="E20" i="35"/>
  <c r="H20" i="35" s="1"/>
  <c r="E19" i="35"/>
  <c r="H19" i="35" s="1"/>
  <c r="E18" i="35"/>
  <c r="H18" i="35" s="1"/>
  <c r="J17" i="35"/>
  <c r="E17" i="35"/>
  <c r="H17" i="35" s="1"/>
  <c r="J16" i="35"/>
  <c r="F16" i="35"/>
  <c r="E16" i="35"/>
  <c r="H16" i="35" s="1"/>
  <c r="E15" i="35"/>
  <c r="H15" i="35" s="1"/>
  <c r="E14" i="35"/>
  <c r="H14" i="35" s="1"/>
  <c r="J13" i="35"/>
  <c r="E13" i="35"/>
  <c r="H13" i="35" s="1"/>
  <c r="J12" i="35"/>
  <c r="F12" i="35"/>
  <c r="E12" i="35"/>
  <c r="H12" i="35" s="1"/>
  <c r="E11" i="35"/>
  <c r="H11" i="35" s="1"/>
  <c r="E10" i="35"/>
  <c r="F10" i="35" s="1"/>
  <c r="E9" i="35"/>
  <c r="F9" i="35" s="1"/>
  <c r="E8" i="35"/>
  <c r="F8" i="35" s="1"/>
  <c r="E7" i="35"/>
  <c r="F60" i="35" l="1"/>
  <c r="F62" i="35"/>
  <c r="H73" i="35"/>
  <c r="K73" i="35" s="1"/>
  <c r="H75" i="35"/>
  <c r="L75" i="35" s="1"/>
  <c r="M75" i="35" s="1"/>
  <c r="N75" i="35" s="1"/>
  <c r="H77" i="35"/>
  <c r="H79" i="35"/>
  <c r="K79" i="35" s="1"/>
  <c r="H81" i="35"/>
  <c r="L81" i="35" s="1"/>
  <c r="M81" i="35" s="1"/>
  <c r="N81" i="35" s="1"/>
  <c r="J252" i="35"/>
  <c r="K252" i="35" s="1"/>
  <c r="J332" i="35"/>
  <c r="F359" i="35"/>
  <c r="F58" i="35"/>
  <c r="H65" i="35"/>
  <c r="H69" i="35"/>
  <c r="J280" i="35"/>
  <c r="J330" i="35"/>
  <c r="K330" i="35" s="1"/>
  <c r="J385" i="35"/>
  <c r="H56" i="35"/>
  <c r="F59" i="35"/>
  <c r="H60" i="35"/>
  <c r="F63" i="35"/>
  <c r="H64" i="35"/>
  <c r="F67" i="35"/>
  <c r="F71" i="35"/>
  <c r="H72" i="35"/>
  <c r="K72" i="35" s="1"/>
  <c r="J73" i="35"/>
  <c r="J74" i="35"/>
  <c r="K74" i="35" s="1"/>
  <c r="J75" i="35"/>
  <c r="K75" i="35" s="1"/>
  <c r="J76" i="35"/>
  <c r="L76" i="35" s="1"/>
  <c r="M76" i="35" s="1"/>
  <c r="N76" i="35" s="1"/>
  <c r="J77" i="35"/>
  <c r="J78" i="35"/>
  <c r="K78" i="35" s="1"/>
  <c r="J79" i="35"/>
  <c r="J80" i="35"/>
  <c r="J81" i="35"/>
  <c r="J133" i="35"/>
  <c r="K133" i="35" s="1"/>
  <c r="J282" i="35"/>
  <c r="K282" i="35" s="1"/>
  <c r="J424" i="35"/>
  <c r="K80" i="35"/>
  <c r="H59" i="35"/>
  <c r="K59" i="35" s="1"/>
  <c r="H63" i="35"/>
  <c r="H67" i="35"/>
  <c r="H71" i="35"/>
  <c r="K77" i="35"/>
  <c r="F57" i="35"/>
  <c r="H58" i="35"/>
  <c r="L58" i="35" s="1"/>
  <c r="M58" i="35" s="1"/>
  <c r="N58" i="35" s="1"/>
  <c r="F61" i="35"/>
  <c r="H62" i="35"/>
  <c r="F65" i="35"/>
  <c r="H66" i="35"/>
  <c r="K66" i="35" s="1"/>
  <c r="F69" i="35"/>
  <c r="H70" i="35"/>
  <c r="K70" i="35" s="1"/>
  <c r="F82" i="35"/>
  <c r="J262" i="35"/>
  <c r="K262" i="35" s="1"/>
  <c r="F330" i="35"/>
  <c r="F332" i="35"/>
  <c r="J359" i="35"/>
  <c r="K359" i="35" s="1"/>
  <c r="J503" i="35"/>
  <c r="L503" i="35" s="1"/>
  <c r="M503" i="35" s="1"/>
  <c r="N503" i="35" s="1"/>
  <c r="K366" i="36"/>
  <c r="L361" i="36"/>
  <c r="M361" i="36" s="1"/>
  <c r="N361" i="36" s="1"/>
  <c r="K267" i="36"/>
  <c r="K259" i="36"/>
  <c r="K223" i="36"/>
  <c r="K209" i="36"/>
  <c r="K191" i="36"/>
  <c r="K163" i="36"/>
  <c r="K240" i="36"/>
  <c r="K232" i="36"/>
  <c r="K144" i="36"/>
  <c r="K194" i="36"/>
  <c r="K178" i="36"/>
  <c r="L94" i="36"/>
  <c r="M94" i="36" s="1"/>
  <c r="N94" i="36" s="1"/>
  <c r="L494" i="36"/>
  <c r="M494" i="36" s="1"/>
  <c r="N494" i="36" s="1"/>
  <c r="L323" i="36"/>
  <c r="M323" i="36" s="1"/>
  <c r="N323" i="36" s="1"/>
  <c r="L500" i="36"/>
  <c r="M500" i="36" s="1"/>
  <c r="N500" i="36" s="1"/>
  <c r="K440" i="36"/>
  <c r="L436" i="36"/>
  <c r="M436" i="36" s="1"/>
  <c r="N436" i="36" s="1"/>
  <c r="K362" i="36"/>
  <c r="K367" i="36"/>
  <c r="K249" i="36"/>
  <c r="K229" i="36"/>
  <c r="K201" i="36"/>
  <c r="K179" i="36"/>
  <c r="K175" i="36"/>
  <c r="K145" i="36"/>
  <c r="K141" i="36"/>
  <c r="K96" i="36"/>
  <c r="K452" i="36"/>
  <c r="L344" i="36"/>
  <c r="M344" i="36" s="1"/>
  <c r="N344" i="36" s="1"/>
  <c r="L276" i="36"/>
  <c r="M276" i="36" s="1"/>
  <c r="N276" i="36" s="1"/>
  <c r="K226" i="36"/>
  <c r="L461" i="36"/>
  <c r="M461" i="36" s="1"/>
  <c r="N461" i="36" s="1"/>
  <c r="L101" i="36"/>
  <c r="M101" i="36" s="1"/>
  <c r="N101" i="36" s="1"/>
  <c r="K506" i="36"/>
  <c r="L457" i="36"/>
  <c r="M457" i="36" s="1"/>
  <c r="N457" i="36" s="1"/>
  <c r="L354" i="36"/>
  <c r="M354" i="36" s="1"/>
  <c r="N354" i="36" s="1"/>
  <c r="L321" i="36"/>
  <c r="M321" i="36" s="1"/>
  <c r="N321" i="36" s="1"/>
  <c r="L281" i="36"/>
  <c r="M281" i="36" s="1"/>
  <c r="N281" i="36" s="1"/>
  <c r="K85" i="36"/>
  <c r="L219" i="36"/>
  <c r="M219" i="36" s="1"/>
  <c r="N219" i="36" s="1"/>
  <c r="L225" i="36"/>
  <c r="M225" i="36" s="1"/>
  <c r="N225" i="36" s="1"/>
  <c r="L233" i="36"/>
  <c r="M233" i="36" s="1"/>
  <c r="N233" i="36" s="1"/>
  <c r="L203" i="36"/>
  <c r="M203" i="36" s="1"/>
  <c r="N203" i="36" s="1"/>
  <c r="L195" i="36"/>
  <c r="M195" i="36" s="1"/>
  <c r="N195" i="36" s="1"/>
  <c r="L187" i="36"/>
  <c r="M187" i="36" s="1"/>
  <c r="N187" i="36" s="1"/>
  <c r="K355" i="36"/>
  <c r="K287" i="36"/>
  <c r="K116" i="36"/>
  <c r="K92" i="36"/>
  <c r="L264" i="36"/>
  <c r="M264" i="36" s="1"/>
  <c r="N264" i="36" s="1"/>
  <c r="L115" i="36"/>
  <c r="M115" i="36" s="1"/>
  <c r="N115" i="36" s="1"/>
  <c r="K442" i="36"/>
  <c r="L438" i="36"/>
  <c r="M438" i="36" s="1"/>
  <c r="N438" i="36" s="1"/>
  <c r="L128" i="36"/>
  <c r="M128" i="36" s="1"/>
  <c r="N128" i="36" s="1"/>
  <c r="L86" i="36"/>
  <c r="M86" i="36" s="1"/>
  <c r="N86" i="36" s="1"/>
  <c r="L299" i="36"/>
  <c r="M299" i="36" s="1"/>
  <c r="N299" i="36" s="1"/>
  <c r="L84" i="36"/>
  <c r="M84" i="36" s="1"/>
  <c r="N84" i="36" s="1"/>
  <c r="K345" i="36"/>
  <c r="K87" i="36"/>
  <c r="L492" i="36"/>
  <c r="M492" i="36" s="1"/>
  <c r="N492" i="36" s="1"/>
  <c r="L336" i="36"/>
  <c r="M336" i="36" s="1"/>
  <c r="N336" i="36" s="1"/>
  <c r="K306" i="36"/>
  <c r="L283" i="36"/>
  <c r="M283" i="36" s="1"/>
  <c r="N283" i="36" s="1"/>
  <c r="K275" i="36"/>
  <c r="L125" i="36"/>
  <c r="M125" i="36" s="1"/>
  <c r="N125" i="36" s="1"/>
  <c r="K448" i="36"/>
  <c r="K454" i="36"/>
  <c r="L289" i="36"/>
  <c r="M289" i="36" s="1"/>
  <c r="N289" i="36" s="1"/>
  <c r="L352" i="36"/>
  <c r="M352" i="36" s="1"/>
  <c r="N352" i="36" s="1"/>
  <c r="L122" i="36"/>
  <c r="M122" i="36" s="1"/>
  <c r="N122" i="36" s="1"/>
  <c r="L306" i="36"/>
  <c r="M306" i="36" s="1"/>
  <c r="N306" i="36" s="1"/>
  <c r="L442" i="36"/>
  <c r="M442" i="36" s="1"/>
  <c r="N442" i="36" s="1"/>
  <c r="L337" i="36"/>
  <c r="M337" i="36" s="1"/>
  <c r="N337" i="36" s="1"/>
  <c r="L307" i="36"/>
  <c r="M307" i="36" s="1"/>
  <c r="N307" i="36" s="1"/>
  <c r="K450" i="36"/>
  <c r="K335" i="36"/>
  <c r="K305" i="36"/>
  <c r="K370" i="36"/>
  <c r="L112" i="36"/>
  <c r="M112" i="36" s="1"/>
  <c r="N112" i="36" s="1"/>
  <c r="K243" i="36"/>
  <c r="L129" i="36"/>
  <c r="M129" i="36" s="1"/>
  <c r="N129" i="36" s="1"/>
  <c r="K347" i="36"/>
  <c r="K235" i="36"/>
  <c r="K227" i="36"/>
  <c r="K219" i="36"/>
  <c r="K203" i="36"/>
  <c r="K195" i="36"/>
  <c r="K117" i="36"/>
  <c r="K86" i="36"/>
  <c r="L127" i="36"/>
  <c r="M127" i="36" s="1"/>
  <c r="N127" i="36" s="1"/>
  <c r="L502" i="36"/>
  <c r="M502" i="36" s="1"/>
  <c r="N502" i="36" s="1"/>
  <c r="K273" i="36"/>
  <c r="L353" i="36"/>
  <c r="M353" i="36" s="1"/>
  <c r="N353" i="36" s="1"/>
  <c r="K28" i="35"/>
  <c r="K32" i="35"/>
  <c r="K34" i="35"/>
  <c r="K37" i="35"/>
  <c r="K40" i="35"/>
  <c r="K42" i="35"/>
  <c r="K45" i="35"/>
  <c r="K48" i="35"/>
  <c r="K51" i="35"/>
  <c r="K55" i="35"/>
  <c r="K57" i="35"/>
  <c r="K60" i="35"/>
  <c r="K63" i="35"/>
  <c r="K277" i="36"/>
  <c r="L277" i="36"/>
  <c r="M277" i="36" s="1"/>
  <c r="N277" i="36" s="1"/>
  <c r="L119" i="36"/>
  <c r="M119" i="36" s="1"/>
  <c r="N119" i="36" s="1"/>
  <c r="K119" i="36"/>
  <c r="K312" i="36"/>
  <c r="L312" i="36"/>
  <c r="M312" i="36" s="1"/>
  <c r="N312" i="36" s="1"/>
  <c r="K368" i="36"/>
  <c r="L368" i="36"/>
  <c r="M368" i="36" s="1"/>
  <c r="N368" i="36" s="1"/>
  <c r="L327" i="36"/>
  <c r="M327" i="36" s="1"/>
  <c r="N327" i="36" s="1"/>
  <c r="K327" i="36"/>
  <c r="K319" i="36"/>
  <c r="L319" i="36"/>
  <c r="M319" i="36" s="1"/>
  <c r="N319" i="36" s="1"/>
  <c r="K490" i="36"/>
  <c r="L490" i="36"/>
  <c r="M490" i="36" s="1"/>
  <c r="N490" i="36" s="1"/>
  <c r="F11" i="35"/>
  <c r="F15" i="35"/>
  <c r="F19" i="35"/>
  <c r="F23" i="35"/>
  <c r="F27" i="35"/>
  <c r="J83" i="35"/>
  <c r="H83" i="35"/>
  <c r="L83" i="35" s="1"/>
  <c r="M83" i="35" s="1"/>
  <c r="N83" i="35" s="1"/>
  <c r="J85" i="35"/>
  <c r="H85" i="35"/>
  <c r="J87" i="35"/>
  <c r="H87" i="35"/>
  <c r="L87" i="35" s="1"/>
  <c r="M87" i="35" s="1"/>
  <c r="N87" i="35" s="1"/>
  <c r="J89" i="35"/>
  <c r="L89" i="35" s="1"/>
  <c r="M89" i="35" s="1"/>
  <c r="N89" i="35" s="1"/>
  <c r="H89" i="35"/>
  <c r="J91" i="35"/>
  <c r="H91" i="35"/>
  <c r="L91" i="35" s="1"/>
  <c r="M91" i="35" s="1"/>
  <c r="N91" i="35" s="1"/>
  <c r="J93" i="35"/>
  <c r="L93" i="35" s="1"/>
  <c r="M93" i="35" s="1"/>
  <c r="N93" i="35" s="1"/>
  <c r="H93" i="35"/>
  <c r="J95" i="35"/>
  <c r="H95" i="35"/>
  <c r="L95" i="35" s="1"/>
  <c r="M95" i="35" s="1"/>
  <c r="N95" i="35" s="1"/>
  <c r="J97" i="35"/>
  <c r="H97" i="35"/>
  <c r="J99" i="35"/>
  <c r="H99" i="35"/>
  <c r="L99" i="35" s="1"/>
  <c r="M99" i="35" s="1"/>
  <c r="N99" i="35" s="1"/>
  <c r="J101" i="35"/>
  <c r="H101" i="35"/>
  <c r="J103" i="35"/>
  <c r="H103" i="35"/>
  <c r="L103" i="35" s="1"/>
  <c r="M103" i="35" s="1"/>
  <c r="N103" i="35" s="1"/>
  <c r="J105" i="35"/>
  <c r="L105" i="35" s="1"/>
  <c r="M105" i="35" s="1"/>
  <c r="N105" i="35" s="1"/>
  <c r="H105" i="35"/>
  <c r="J107" i="35"/>
  <c r="H107" i="35"/>
  <c r="L107" i="35" s="1"/>
  <c r="M107" i="35" s="1"/>
  <c r="N107" i="35" s="1"/>
  <c r="J109" i="35"/>
  <c r="L109" i="35" s="1"/>
  <c r="M109" i="35" s="1"/>
  <c r="N109" i="35" s="1"/>
  <c r="H109" i="35"/>
  <c r="J111" i="35"/>
  <c r="H111" i="35"/>
  <c r="L111" i="35" s="1"/>
  <c r="M111" i="35" s="1"/>
  <c r="N111" i="35" s="1"/>
  <c r="J113" i="35"/>
  <c r="H113" i="35"/>
  <c r="J115" i="35"/>
  <c r="H115" i="35"/>
  <c r="L115" i="35" s="1"/>
  <c r="M115" i="35" s="1"/>
  <c r="N115" i="35" s="1"/>
  <c r="J117" i="35"/>
  <c r="H117" i="35"/>
  <c r="J119" i="35"/>
  <c r="H119" i="35"/>
  <c r="L119" i="35" s="1"/>
  <c r="M119" i="35" s="1"/>
  <c r="N119" i="35" s="1"/>
  <c r="J121" i="35"/>
  <c r="L121" i="35" s="1"/>
  <c r="M121" i="35" s="1"/>
  <c r="N121" i="35" s="1"/>
  <c r="H121" i="35"/>
  <c r="J123" i="35"/>
  <c r="H123" i="35"/>
  <c r="L123" i="35" s="1"/>
  <c r="M123" i="35" s="1"/>
  <c r="N123" i="35" s="1"/>
  <c r="J125" i="35"/>
  <c r="L125" i="35" s="1"/>
  <c r="M125" i="35" s="1"/>
  <c r="N125" i="35" s="1"/>
  <c r="H125" i="35"/>
  <c r="J127" i="35"/>
  <c r="H127" i="35"/>
  <c r="L127" i="35" s="1"/>
  <c r="M127" i="35" s="1"/>
  <c r="N127" i="35" s="1"/>
  <c r="F129" i="35"/>
  <c r="J129" i="35"/>
  <c r="H448" i="35"/>
  <c r="J448" i="35"/>
  <c r="L448" i="35" s="1"/>
  <c r="M448" i="35" s="1"/>
  <c r="N448" i="35" s="1"/>
  <c r="F448" i="35"/>
  <c r="K446" i="36"/>
  <c r="K263" i="36"/>
  <c r="K336" i="36"/>
  <c r="L313" i="36"/>
  <c r="M313" i="36" s="1"/>
  <c r="N313" i="36" s="1"/>
  <c r="K313" i="36"/>
  <c r="K282" i="36"/>
  <c r="L282" i="36"/>
  <c r="M282" i="36" s="1"/>
  <c r="N282" i="36" s="1"/>
  <c r="K98" i="36"/>
  <c r="L98" i="36"/>
  <c r="M98" i="36" s="1"/>
  <c r="N98" i="36" s="1"/>
  <c r="L363" i="36"/>
  <c r="M363" i="36" s="1"/>
  <c r="N363" i="36" s="1"/>
  <c r="K363" i="36"/>
  <c r="K130" i="36"/>
  <c r="L130" i="36"/>
  <c r="M130" i="36" s="1"/>
  <c r="N130" i="36" s="1"/>
  <c r="L100" i="36"/>
  <c r="M100" i="36" s="1"/>
  <c r="N100" i="36" s="1"/>
  <c r="K100" i="36"/>
  <c r="L360" i="36"/>
  <c r="M360" i="36" s="1"/>
  <c r="N360" i="36" s="1"/>
  <c r="K360" i="36"/>
  <c r="K29" i="35"/>
  <c r="K31" i="35"/>
  <c r="K35" i="35"/>
  <c r="K36" i="35"/>
  <c r="K39" i="35"/>
  <c r="K43" i="35"/>
  <c r="K46" i="35"/>
  <c r="K49" i="35"/>
  <c r="K52" i="35"/>
  <c r="K54" i="35"/>
  <c r="K56" i="35"/>
  <c r="K62" i="35"/>
  <c r="K65" i="35"/>
  <c r="K67" i="35"/>
  <c r="K69" i="35"/>
  <c r="K314" i="36"/>
  <c r="L314" i="36"/>
  <c r="M314" i="36" s="1"/>
  <c r="N314" i="36" s="1"/>
  <c r="K78" i="36"/>
  <c r="L78" i="36"/>
  <c r="M78" i="36" s="1"/>
  <c r="N78" i="36" s="1"/>
  <c r="K296" i="36"/>
  <c r="L296" i="36"/>
  <c r="M296" i="36" s="1"/>
  <c r="N296" i="36" s="1"/>
  <c r="K359" i="36"/>
  <c r="L359" i="36"/>
  <c r="M359" i="36" s="1"/>
  <c r="N359" i="36" s="1"/>
  <c r="L271" i="36"/>
  <c r="M271" i="36" s="1"/>
  <c r="N271" i="36" s="1"/>
  <c r="K271" i="36"/>
  <c r="L432" i="36"/>
  <c r="M432" i="36" s="1"/>
  <c r="N432" i="36" s="1"/>
  <c r="K432" i="36"/>
  <c r="K189" i="36"/>
  <c r="K108" i="36"/>
  <c r="L108" i="36"/>
  <c r="M108" i="36" s="1"/>
  <c r="N108" i="36" s="1"/>
  <c r="F83" i="35"/>
  <c r="F85" i="35"/>
  <c r="F87" i="35"/>
  <c r="F89" i="35"/>
  <c r="F91" i="35"/>
  <c r="F93" i="35"/>
  <c r="F95" i="35"/>
  <c r="F97" i="35"/>
  <c r="F99" i="35"/>
  <c r="F101" i="35"/>
  <c r="F103" i="35"/>
  <c r="F105" i="35"/>
  <c r="F107" i="35"/>
  <c r="F109" i="35"/>
  <c r="F111" i="35"/>
  <c r="F113" i="35"/>
  <c r="F115" i="35"/>
  <c r="F117" i="35"/>
  <c r="F119" i="35"/>
  <c r="F121" i="35"/>
  <c r="F123" i="35"/>
  <c r="F125" i="35"/>
  <c r="F127" i="35"/>
  <c r="H129" i="35"/>
  <c r="H422" i="35"/>
  <c r="J422" i="35"/>
  <c r="K283" i="36"/>
  <c r="L82" i="36"/>
  <c r="M82" i="36" s="1"/>
  <c r="N82" i="36" s="1"/>
  <c r="L350" i="36"/>
  <c r="M350" i="36" s="1"/>
  <c r="N350" i="36" s="1"/>
  <c r="K350" i="36"/>
  <c r="L434" i="36"/>
  <c r="M434" i="36" s="1"/>
  <c r="N434" i="36" s="1"/>
  <c r="K434" i="36"/>
  <c r="K343" i="36"/>
  <c r="L343" i="36"/>
  <c r="M343" i="36" s="1"/>
  <c r="N343" i="36" s="1"/>
  <c r="K30" i="35"/>
  <c r="K33" i="35"/>
  <c r="K38" i="35"/>
  <c r="K41" i="35"/>
  <c r="K44" i="35"/>
  <c r="K47" i="35"/>
  <c r="K50" i="35"/>
  <c r="K53" i="35"/>
  <c r="K58" i="35"/>
  <c r="K61" i="35"/>
  <c r="K64" i="35"/>
  <c r="K68" i="35"/>
  <c r="K71" i="35"/>
  <c r="J84" i="35"/>
  <c r="L84" i="35" s="1"/>
  <c r="M84" i="35" s="1"/>
  <c r="N84" i="35" s="1"/>
  <c r="H84" i="35"/>
  <c r="J86" i="35"/>
  <c r="H86" i="35"/>
  <c r="L86" i="35" s="1"/>
  <c r="M86" i="35" s="1"/>
  <c r="N86" i="35" s="1"/>
  <c r="J88" i="35"/>
  <c r="L88" i="35" s="1"/>
  <c r="M88" i="35" s="1"/>
  <c r="N88" i="35" s="1"/>
  <c r="H88" i="35"/>
  <c r="J90" i="35"/>
  <c r="H90" i="35"/>
  <c r="J92" i="35"/>
  <c r="H92" i="35"/>
  <c r="J94" i="35"/>
  <c r="H94" i="35"/>
  <c r="L94" i="35" s="1"/>
  <c r="M94" i="35" s="1"/>
  <c r="N94" i="35" s="1"/>
  <c r="J96" i="35"/>
  <c r="H96" i="35"/>
  <c r="J98" i="35"/>
  <c r="H98" i="35"/>
  <c r="L98" i="35" s="1"/>
  <c r="M98" i="35" s="1"/>
  <c r="N98" i="35" s="1"/>
  <c r="J100" i="35"/>
  <c r="L100" i="35" s="1"/>
  <c r="M100" i="35" s="1"/>
  <c r="N100" i="35" s="1"/>
  <c r="H100" i="35"/>
  <c r="J102" i="35"/>
  <c r="H102" i="35"/>
  <c r="L102" i="35" s="1"/>
  <c r="M102" i="35" s="1"/>
  <c r="N102" i="35" s="1"/>
  <c r="J104" i="35"/>
  <c r="L104" i="35" s="1"/>
  <c r="M104" i="35" s="1"/>
  <c r="N104" i="35" s="1"/>
  <c r="H104" i="35"/>
  <c r="J106" i="35"/>
  <c r="H106" i="35"/>
  <c r="J108" i="35"/>
  <c r="H108" i="35"/>
  <c r="J110" i="35"/>
  <c r="H110" i="35"/>
  <c r="L110" i="35" s="1"/>
  <c r="M110" i="35" s="1"/>
  <c r="N110" i="35" s="1"/>
  <c r="J112" i="35"/>
  <c r="H112" i="35"/>
  <c r="J114" i="35"/>
  <c r="H114" i="35"/>
  <c r="L114" i="35" s="1"/>
  <c r="M114" i="35" s="1"/>
  <c r="N114" i="35" s="1"/>
  <c r="J116" i="35"/>
  <c r="L116" i="35" s="1"/>
  <c r="M116" i="35" s="1"/>
  <c r="N116" i="35" s="1"/>
  <c r="H116" i="35"/>
  <c r="J118" i="35"/>
  <c r="H118" i="35"/>
  <c r="L118" i="35" s="1"/>
  <c r="M118" i="35" s="1"/>
  <c r="N118" i="35" s="1"/>
  <c r="J120" i="35"/>
  <c r="L120" i="35" s="1"/>
  <c r="M120" i="35" s="1"/>
  <c r="N120" i="35" s="1"/>
  <c r="H120" i="35"/>
  <c r="J122" i="35"/>
  <c r="H122" i="35"/>
  <c r="J124" i="35"/>
  <c r="H124" i="35"/>
  <c r="J126" i="35"/>
  <c r="H126" i="35"/>
  <c r="L126" i="35" s="1"/>
  <c r="M126" i="35" s="1"/>
  <c r="N126" i="35" s="1"/>
  <c r="J128" i="35"/>
  <c r="H128" i="35"/>
  <c r="H430" i="35"/>
  <c r="J430" i="35"/>
  <c r="L430" i="35" s="1"/>
  <c r="M430" i="35" s="1"/>
  <c r="N430" i="35" s="1"/>
  <c r="H446" i="35"/>
  <c r="L446" i="35" s="1"/>
  <c r="M446" i="35" s="1"/>
  <c r="N446" i="35" s="1"/>
  <c r="J446" i="35"/>
  <c r="F446" i="35"/>
  <c r="H450" i="35"/>
  <c r="L450" i="35" s="1"/>
  <c r="M450" i="35" s="1"/>
  <c r="N450" i="35" s="1"/>
  <c r="F450" i="35"/>
  <c r="L275" i="36"/>
  <c r="M275" i="36" s="1"/>
  <c r="N275" i="36" s="1"/>
  <c r="L189" i="36"/>
  <c r="M189" i="36" s="1"/>
  <c r="N189" i="36" s="1"/>
  <c r="K492" i="36"/>
  <c r="J138" i="35"/>
  <c r="H141" i="35"/>
  <c r="H158" i="35"/>
  <c r="L158" i="35" s="1"/>
  <c r="M158" i="35" s="1"/>
  <c r="N158" i="35" s="1"/>
  <c r="H214" i="35"/>
  <c r="K214" i="35" s="1"/>
  <c r="F244" i="35"/>
  <c r="F246" i="35"/>
  <c r="J414" i="35"/>
  <c r="K414" i="35" s="1"/>
  <c r="F434" i="35"/>
  <c r="F461" i="35"/>
  <c r="F487" i="35"/>
  <c r="F489" i="35"/>
  <c r="L309" i="36"/>
  <c r="M309" i="36" s="1"/>
  <c r="N309" i="36" s="1"/>
  <c r="L85" i="36"/>
  <c r="M85" i="36" s="1"/>
  <c r="N85" i="36" s="1"/>
  <c r="L79" i="36"/>
  <c r="M79" i="36" s="1"/>
  <c r="N79" i="36" s="1"/>
  <c r="L93" i="36"/>
  <c r="M93" i="36" s="1"/>
  <c r="N93" i="36" s="1"/>
  <c r="J134" i="35"/>
  <c r="L134" i="35" s="1"/>
  <c r="M134" i="35" s="1"/>
  <c r="N134" i="35" s="1"/>
  <c r="H137" i="35"/>
  <c r="K137" i="35" s="1"/>
  <c r="J141" i="35"/>
  <c r="H166" i="35"/>
  <c r="L166" i="35" s="1"/>
  <c r="M166" i="35" s="1"/>
  <c r="N166" i="35" s="1"/>
  <c r="H196" i="35"/>
  <c r="L196" i="35" s="1"/>
  <c r="M196" i="35" s="1"/>
  <c r="N196" i="35" s="1"/>
  <c r="J244" i="35"/>
  <c r="L244" i="35" s="1"/>
  <c r="M244" i="35" s="1"/>
  <c r="N244" i="35" s="1"/>
  <c r="J246" i="35"/>
  <c r="F280" i="35"/>
  <c r="F282" i="35"/>
  <c r="F284" i="35"/>
  <c r="J434" i="35"/>
  <c r="F481" i="35"/>
  <c r="J487" i="35"/>
  <c r="K487" i="35" s="1"/>
  <c r="F503" i="35"/>
  <c r="L468" i="36"/>
  <c r="M468" i="36" s="1"/>
  <c r="N468" i="36" s="1"/>
  <c r="L476" i="36"/>
  <c r="M476" i="36" s="1"/>
  <c r="N476" i="36" s="1"/>
  <c r="H132" i="35"/>
  <c r="H136" i="35"/>
  <c r="H140" i="35"/>
  <c r="F143" i="35"/>
  <c r="H216" i="35"/>
  <c r="J216" i="35"/>
  <c r="H234" i="35"/>
  <c r="F234" i="35"/>
  <c r="H300" i="35"/>
  <c r="L300" i="35" s="1"/>
  <c r="M300" i="35" s="1"/>
  <c r="N300" i="35" s="1"/>
  <c r="J300" i="35"/>
  <c r="J316" i="35"/>
  <c r="K316" i="35" s="1"/>
  <c r="H375" i="35"/>
  <c r="J375" i="35"/>
  <c r="K375" i="35" s="1"/>
  <c r="F399" i="35"/>
  <c r="H455" i="35"/>
  <c r="J471" i="35"/>
  <c r="L471" i="35" s="1"/>
  <c r="M471" i="35" s="1"/>
  <c r="N471" i="35" s="1"/>
  <c r="J495" i="35"/>
  <c r="L495" i="35" s="1"/>
  <c r="M495" i="35" s="1"/>
  <c r="N495" i="35" s="1"/>
  <c r="K284" i="36"/>
  <c r="K256" i="36"/>
  <c r="L256" i="36"/>
  <c r="M256" i="36" s="1"/>
  <c r="N256" i="36" s="1"/>
  <c r="L298" i="36"/>
  <c r="M298" i="36" s="1"/>
  <c r="N298" i="36" s="1"/>
  <c r="K298" i="36"/>
  <c r="L320" i="36"/>
  <c r="M320" i="36" s="1"/>
  <c r="N320" i="36" s="1"/>
  <c r="K320" i="36"/>
  <c r="L272" i="36"/>
  <c r="M272" i="36" s="1"/>
  <c r="N272" i="36" s="1"/>
  <c r="K272" i="36"/>
  <c r="L250" i="36"/>
  <c r="M250" i="36" s="1"/>
  <c r="N250" i="36" s="1"/>
  <c r="K250" i="36"/>
  <c r="L81" i="36"/>
  <c r="M81" i="36" s="1"/>
  <c r="N81" i="36" s="1"/>
  <c r="K81" i="36"/>
  <c r="L338" i="36"/>
  <c r="M338" i="36" s="1"/>
  <c r="N338" i="36" s="1"/>
  <c r="K338" i="36"/>
  <c r="J11" i="35"/>
  <c r="F14" i="35"/>
  <c r="J15" i="35"/>
  <c r="K15" i="35" s="1"/>
  <c r="F18" i="35"/>
  <c r="J19" i="35"/>
  <c r="F22" i="35"/>
  <c r="J23" i="35"/>
  <c r="K23" i="35" s="1"/>
  <c r="F26" i="35"/>
  <c r="J27" i="35"/>
  <c r="H131" i="35"/>
  <c r="J132" i="35"/>
  <c r="H135" i="35"/>
  <c r="J136" i="35"/>
  <c r="H139" i="35"/>
  <c r="J140" i="35"/>
  <c r="J142" i="35"/>
  <c r="F142" i="35"/>
  <c r="H220" i="35"/>
  <c r="K220" i="35" s="1"/>
  <c r="J220" i="35"/>
  <c r="F220" i="35"/>
  <c r="J234" i="35"/>
  <c r="K234" i="35" s="1"/>
  <c r="H254" i="35"/>
  <c r="F254" i="35"/>
  <c r="H272" i="35"/>
  <c r="J272" i="35"/>
  <c r="L272" i="35" s="1"/>
  <c r="M272" i="35" s="1"/>
  <c r="N272" i="35" s="1"/>
  <c r="H290" i="35"/>
  <c r="J290" i="35"/>
  <c r="F290" i="35"/>
  <c r="H338" i="35"/>
  <c r="J338" i="35"/>
  <c r="H408" i="35"/>
  <c r="J408" i="35"/>
  <c r="F442" i="35"/>
  <c r="L450" i="36"/>
  <c r="M450" i="36" s="1"/>
  <c r="N450" i="36" s="1"/>
  <c r="K354" i="36"/>
  <c r="K438" i="36"/>
  <c r="K299" i="36"/>
  <c r="K457" i="36"/>
  <c r="L345" i="36"/>
  <c r="M345" i="36" s="1"/>
  <c r="N345" i="36" s="1"/>
  <c r="L324" i="36"/>
  <c r="M324" i="36" s="1"/>
  <c r="N324" i="36" s="1"/>
  <c r="K308" i="36"/>
  <c r="L261" i="36"/>
  <c r="M261" i="36" s="1"/>
  <c r="N261" i="36" s="1"/>
  <c r="K128" i="36"/>
  <c r="K260" i="36"/>
  <c r="L90" i="36"/>
  <c r="M90" i="36" s="1"/>
  <c r="N90" i="36" s="1"/>
  <c r="L126" i="36"/>
  <c r="M126" i="36" s="1"/>
  <c r="N126" i="36" s="1"/>
  <c r="L466" i="36"/>
  <c r="M466" i="36" s="1"/>
  <c r="N466" i="36" s="1"/>
  <c r="L342" i="36"/>
  <c r="M342" i="36" s="1"/>
  <c r="N342" i="36" s="1"/>
  <c r="K342" i="36"/>
  <c r="L506" i="36"/>
  <c r="M506" i="36" s="1"/>
  <c r="N506" i="36" s="1"/>
  <c r="K107" i="36"/>
  <c r="L87" i="36"/>
  <c r="M87" i="36" s="1"/>
  <c r="N87" i="36" s="1"/>
  <c r="F13" i="35"/>
  <c r="J14" i="35"/>
  <c r="F17" i="35"/>
  <c r="J18" i="35"/>
  <c r="K18" i="35" s="1"/>
  <c r="F21" i="35"/>
  <c r="J22" i="35"/>
  <c r="F25" i="35"/>
  <c r="J26" i="35"/>
  <c r="K26" i="35" s="1"/>
  <c r="H130" i="35"/>
  <c r="K130" i="35" s="1"/>
  <c r="J131" i="35"/>
  <c r="H134" i="35"/>
  <c r="J135" i="35"/>
  <c r="L135" i="35" s="1"/>
  <c r="M135" i="35" s="1"/>
  <c r="N135" i="35" s="1"/>
  <c r="H138" i="35"/>
  <c r="K138" i="35" s="1"/>
  <c r="J139" i="35"/>
  <c r="H142" i="35"/>
  <c r="F147" i="35"/>
  <c r="H156" i="35"/>
  <c r="K156" i="35" s="1"/>
  <c r="H162" i="35"/>
  <c r="K162" i="35" s="1"/>
  <c r="H242" i="35"/>
  <c r="J242" i="35"/>
  <c r="J254" i="35"/>
  <c r="L254" i="35" s="1"/>
  <c r="M254" i="35" s="1"/>
  <c r="N254" i="35" s="1"/>
  <c r="H264" i="35"/>
  <c r="F264" i="35"/>
  <c r="F272" i="35"/>
  <c r="H298" i="35"/>
  <c r="J298" i="35"/>
  <c r="H302" i="35"/>
  <c r="J302" i="35"/>
  <c r="H312" i="35"/>
  <c r="F312" i="35"/>
  <c r="J312" i="35"/>
  <c r="H377" i="35"/>
  <c r="J377" i="35"/>
  <c r="H418" i="35"/>
  <c r="J418" i="35"/>
  <c r="H426" i="35"/>
  <c r="F426" i="35"/>
  <c r="J440" i="35"/>
  <c r="K440" i="35" s="1"/>
  <c r="J442" i="35"/>
  <c r="H454" i="35"/>
  <c r="F454" i="35"/>
  <c r="J454" i="35"/>
  <c r="L454" i="35" s="1"/>
  <c r="M454" i="35" s="1"/>
  <c r="N454" i="35" s="1"/>
  <c r="K295" i="36"/>
  <c r="K337" i="36"/>
  <c r="L305" i="36"/>
  <c r="M305" i="36" s="1"/>
  <c r="N305" i="36" s="1"/>
  <c r="L269" i="36"/>
  <c r="M269" i="36" s="1"/>
  <c r="N269" i="36" s="1"/>
  <c r="K245" i="36"/>
  <c r="L365" i="36"/>
  <c r="M365" i="36" s="1"/>
  <c r="N365" i="36" s="1"/>
  <c r="K349" i="36"/>
  <c r="K309" i="36"/>
  <c r="K274" i="36"/>
  <c r="L107" i="36"/>
  <c r="M107" i="36" s="1"/>
  <c r="N107" i="36" s="1"/>
  <c r="L488" i="36"/>
  <c r="M488" i="36" s="1"/>
  <c r="N488" i="36" s="1"/>
  <c r="L472" i="36"/>
  <c r="M472" i="36" s="1"/>
  <c r="N472" i="36" s="1"/>
  <c r="K459" i="36"/>
  <c r="K496" i="36"/>
  <c r="L330" i="36"/>
  <c r="M330" i="36" s="1"/>
  <c r="N330" i="36" s="1"/>
  <c r="K307" i="36"/>
  <c r="L95" i="36"/>
  <c r="M95" i="36" s="1"/>
  <c r="N95" i="36" s="1"/>
  <c r="K95" i="36"/>
  <c r="K83" i="36"/>
  <c r="L83" i="36"/>
  <c r="M83" i="36" s="1"/>
  <c r="N83" i="36" s="1"/>
  <c r="L329" i="36"/>
  <c r="M329" i="36" s="1"/>
  <c r="N329" i="36" s="1"/>
  <c r="K329" i="36"/>
  <c r="K311" i="36"/>
  <c r="K484" i="36"/>
  <c r="L484" i="36"/>
  <c r="M484" i="36" s="1"/>
  <c r="N484" i="36" s="1"/>
  <c r="L97" i="36"/>
  <c r="M97" i="36" s="1"/>
  <c r="N97" i="36" s="1"/>
  <c r="K97" i="36"/>
  <c r="L444" i="36"/>
  <c r="M444" i="36" s="1"/>
  <c r="N444" i="36" s="1"/>
  <c r="K444" i="36"/>
  <c r="L88" i="36"/>
  <c r="M88" i="36" s="1"/>
  <c r="N88" i="36" s="1"/>
  <c r="K88" i="36"/>
  <c r="J146" i="35"/>
  <c r="H146" i="35"/>
  <c r="J170" i="35"/>
  <c r="L170" i="35" s="1"/>
  <c r="M170" i="35" s="1"/>
  <c r="N170" i="35" s="1"/>
  <c r="F170" i="35"/>
  <c r="H226" i="35"/>
  <c r="K226" i="35" s="1"/>
  <c r="J226" i="35"/>
  <c r="H236" i="35"/>
  <c r="K236" i="35" s="1"/>
  <c r="F236" i="35"/>
  <c r="H270" i="35"/>
  <c r="J270" i="35"/>
  <c r="H292" i="35"/>
  <c r="J292" i="35"/>
  <c r="H354" i="35"/>
  <c r="L354" i="35" s="1"/>
  <c r="M354" i="35" s="1"/>
  <c r="N354" i="35" s="1"/>
  <c r="J354" i="35"/>
  <c r="H406" i="35"/>
  <c r="J406" i="35"/>
  <c r="L406" i="35" s="1"/>
  <c r="M406" i="35" s="1"/>
  <c r="N406" i="35" s="1"/>
  <c r="H410" i="35"/>
  <c r="L410" i="35" s="1"/>
  <c r="M410" i="35" s="1"/>
  <c r="N410" i="35" s="1"/>
  <c r="J410" i="35"/>
  <c r="H432" i="35"/>
  <c r="J432" i="35"/>
  <c r="L292" i="36"/>
  <c r="M292" i="36" s="1"/>
  <c r="N292" i="36" s="1"/>
  <c r="K292" i="36"/>
  <c r="H218" i="35"/>
  <c r="J218" i="35"/>
  <c r="H310" i="35"/>
  <c r="K310" i="35" s="1"/>
  <c r="F310" i="35"/>
  <c r="H326" i="35"/>
  <c r="J326" i="35"/>
  <c r="H391" i="35"/>
  <c r="K391" i="35" s="1"/>
  <c r="F391" i="35"/>
  <c r="H416" i="35"/>
  <c r="J416" i="35"/>
  <c r="H438" i="35"/>
  <c r="J438" i="35"/>
  <c r="K318" i="36"/>
  <c r="K285" i="36"/>
  <c r="K424" i="35"/>
  <c r="K434" i="35"/>
  <c r="K452" i="35"/>
  <c r="K316" i="36"/>
  <c r="L132" i="36"/>
  <c r="M132" i="36" s="1"/>
  <c r="N132" i="36" s="1"/>
  <c r="L109" i="36"/>
  <c r="M109" i="36" s="1"/>
  <c r="N109" i="36" s="1"/>
  <c r="L28" i="35"/>
  <c r="M28" i="35" s="1"/>
  <c r="N28" i="35" s="1"/>
  <c r="L29" i="35"/>
  <c r="M29" i="35" s="1"/>
  <c r="N29" i="35" s="1"/>
  <c r="L30" i="35"/>
  <c r="M30" i="35" s="1"/>
  <c r="N30" i="35" s="1"/>
  <c r="L31" i="35"/>
  <c r="M31" i="35" s="1"/>
  <c r="N31" i="35" s="1"/>
  <c r="L32" i="35"/>
  <c r="M32" i="35" s="1"/>
  <c r="N32" i="35" s="1"/>
  <c r="L33" i="35"/>
  <c r="M33" i="35" s="1"/>
  <c r="N33" i="35" s="1"/>
  <c r="L34" i="35"/>
  <c r="M34" i="35" s="1"/>
  <c r="N34" i="35" s="1"/>
  <c r="L35" i="35"/>
  <c r="M35" i="35" s="1"/>
  <c r="N35" i="35" s="1"/>
  <c r="L36" i="35"/>
  <c r="M36" i="35" s="1"/>
  <c r="N36" i="35" s="1"/>
  <c r="L37" i="35"/>
  <c r="M37" i="35" s="1"/>
  <c r="N37" i="35" s="1"/>
  <c r="L38" i="35"/>
  <c r="M38" i="35" s="1"/>
  <c r="N38" i="35" s="1"/>
  <c r="L39" i="35"/>
  <c r="M39" i="35" s="1"/>
  <c r="N39" i="35" s="1"/>
  <c r="L40" i="35"/>
  <c r="M40" i="35" s="1"/>
  <c r="N40" i="35" s="1"/>
  <c r="L41" i="35"/>
  <c r="M41" i="35" s="1"/>
  <c r="N41" i="35" s="1"/>
  <c r="L42" i="35"/>
  <c r="M42" i="35" s="1"/>
  <c r="N42" i="35" s="1"/>
  <c r="L43" i="35"/>
  <c r="M43" i="35" s="1"/>
  <c r="N43" i="35" s="1"/>
  <c r="L44" i="35"/>
  <c r="M44" i="35" s="1"/>
  <c r="N44" i="35" s="1"/>
  <c r="L45" i="35"/>
  <c r="M45" i="35" s="1"/>
  <c r="N45" i="35" s="1"/>
  <c r="L46" i="35"/>
  <c r="M46" i="35" s="1"/>
  <c r="N46" i="35" s="1"/>
  <c r="L47" i="35"/>
  <c r="M47" i="35" s="1"/>
  <c r="N47" i="35" s="1"/>
  <c r="L48" i="35"/>
  <c r="M48" i="35" s="1"/>
  <c r="N48" i="35" s="1"/>
  <c r="L49" i="35"/>
  <c r="M49" i="35" s="1"/>
  <c r="N49" i="35" s="1"/>
  <c r="L50" i="35"/>
  <c r="M50" i="35" s="1"/>
  <c r="N50" i="35" s="1"/>
  <c r="L51" i="35"/>
  <c r="M51" i="35" s="1"/>
  <c r="N51" i="35" s="1"/>
  <c r="L52" i="35"/>
  <c r="M52" i="35" s="1"/>
  <c r="N52" i="35" s="1"/>
  <c r="L53" i="35"/>
  <c r="M53" i="35" s="1"/>
  <c r="N53" i="35" s="1"/>
  <c r="L54" i="35"/>
  <c r="M54" i="35" s="1"/>
  <c r="N54" i="35" s="1"/>
  <c r="L55" i="35"/>
  <c r="M55" i="35" s="1"/>
  <c r="N55" i="35" s="1"/>
  <c r="L56" i="35"/>
  <c r="M56" i="35" s="1"/>
  <c r="N56" i="35" s="1"/>
  <c r="L162" i="35"/>
  <c r="M162" i="35" s="1"/>
  <c r="N162" i="35" s="1"/>
  <c r="K244" i="35"/>
  <c r="K264" i="35"/>
  <c r="K422" i="35"/>
  <c r="K474" i="36"/>
  <c r="K333" i="36"/>
  <c r="K301" i="36"/>
  <c r="L142" i="35"/>
  <c r="M142" i="35" s="1"/>
  <c r="N142" i="35" s="1"/>
  <c r="K280" i="35"/>
  <c r="K284" i="35"/>
  <c r="L330" i="35"/>
  <c r="M330" i="35" s="1"/>
  <c r="N330" i="35" s="1"/>
  <c r="K334" i="36"/>
  <c r="K302" i="36"/>
  <c r="K286" i="36"/>
  <c r="K252" i="36"/>
  <c r="L317" i="36"/>
  <c r="M317" i="36" s="1"/>
  <c r="N317" i="36" s="1"/>
  <c r="L285" i="36"/>
  <c r="M285" i="36" s="1"/>
  <c r="N285" i="36" s="1"/>
  <c r="K468" i="36"/>
  <c r="L455" i="36"/>
  <c r="M455" i="36" s="1"/>
  <c r="N455" i="36" s="1"/>
  <c r="K455" i="36"/>
  <c r="K476" i="36"/>
  <c r="L293" i="36"/>
  <c r="M293" i="36" s="1"/>
  <c r="N293" i="36" s="1"/>
  <c r="K244" i="36"/>
  <c r="L474" i="36"/>
  <c r="M474" i="36" s="1"/>
  <c r="N474" i="36" s="1"/>
  <c r="L340" i="36"/>
  <c r="M340" i="36" s="1"/>
  <c r="N340" i="36" s="1"/>
  <c r="L316" i="36"/>
  <c r="M316" i="36" s="1"/>
  <c r="N316" i="36" s="1"/>
  <c r="K357" i="36"/>
  <c r="K341" i="36"/>
  <c r="L268" i="36"/>
  <c r="M268" i="36" s="1"/>
  <c r="N268" i="36" s="1"/>
  <c r="L333" i="36"/>
  <c r="M333" i="36" s="1"/>
  <c r="N333" i="36" s="1"/>
  <c r="L301" i="36"/>
  <c r="M301" i="36" s="1"/>
  <c r="N301" i="36" s="1"/>
  <c r="K466" i="36"/>
  <c r="L318" i="36"/>
  <c r="M318" i="36" s="1"/>
  <c r="N318" i="36" s="1"/>
  <c r="L482" i="36"/>
  <c r="M482" i="36" s="1"/>
  <c r="N482" i="36" s="1"/>
  <c r="K358" i="36"/>
  <c r="K326" i="36"/>
  <c r="K310" i="36"/>
  <c r="K294" i="36"/>
  <c r="L480" i="36"/>
  <c r="M480" i="36" s="1"/>
  <c r="N480" i="36" s="1"/>
  <c r="L478" i="36"/>
  <c r="M478" i="36" s="1"/>
  <c r="N478" i="36" s="1"/>
  <c r="K478" i="36"/>
  <c r="L470" i="36"/>
  <c r="M470" i="36" s="1"/>
  <c r="N470" i="36" s="1"/>
  <c r="K470" i="36"/>
  <c r="K381" i="36"/>
  <c r="L381" i="36"/>
  <c r="M381" i="36" s="1"/>
  <c r="N381" i="36" s="1"/>
  <c r="K408" i="36"/>
  <c r="L408" i="36"/>
  <c r="M408" i="36" s="1"/>
  <c r="N408" i="36" s="1"/>
  <c r="L73" i="36"/>
  <c r="M73" i="36" s="1"/>
  <c r="N73" i="36" s="1"/>
  <c r="K73" i="36"/>
  <c r="L67" i="36"/>
  <c r="M67" i="36" s="1"/>
  <c r="N67" i="36" s="1"/>
  <c r="K67" i="36"/>
  <c r="L61" i="36"/>
  <c r="M61" i="36" s="1"/>
  <c r="N61" i="36" s="1"/>
  <c r="K61" i="36"/>
  <c r="L55" i="36"/>
  <c r="M55" i="36" s="1"/>
  <c r="N55" i="36" s="1"/>
  <c r="K55" i="36"/>
  <c r="L49" i="36"/>
  <c r="M49" i="36" s="1"/>
  <c r="N49" i="36" s="1"/>
  <c r="K49" i="36"/>
  <c r="L43" i="36"/>
  <c r="M43" i="36" s="1"/>
  <c r="N43" i="36" s="1"/>
  <c r="K43" i="36"/>
  <c r="L39" i="36"/>
  <c r="M39" i="36" s="1"/>
  <c r="N39" i="36" s="1"/>
  <c r="K39" i="36"/>
  <c r="L35" i="36"/>
  <c r="M35" i="36" s="1"/>
  <c r="N35" i="36" s="1"/>
  <c r="K35" i="36"/>
  <c r="L33" i="36"/>
  <c r="M33" i="36" s="1"/>
  <c r="N33" i="36" s="1"/>
  <c r="K33" i="36"/>
  <c r="L29" i="36"/>
  <c r="M29" i="36" s="1"/>
  <c r="N29" i="36" s="1"/>
  <c r="K29" i="36"/>
  <c r="L27" i="36"/>
  <c r="M27" i="36" s="1"/>
  <c r="N27" i="36" s="1"/>
  <c r="K27" i="36"/>
  <c r="L25" i="36"/>
  <c r="M25" i="36" s="1"/>
  <c r="N25" i="36" s="1"/>
  <c r="K25" i="36"/>
  <c r="L23" i="36"/>
  <c r="M23" i="36" s="1"/>
  <c r="N23" i="36" s="1"/>
  <c r="K23" i="36"/>
  <c r="L21" i="36"/>
  <c r="M21" i="36" s="1"/>
  <c r="N21" i="36" s="1"/>
  <c r="K21" i="36"/>
  <c r="L19" i="36"/>
  <c r="M19" i="36" s="1"/>
  <c r="N19" i="36" s="1"/>
  <c r="K19" i="36"/>
  <c r="L17" i="36"/>
  <c r="M17" i="36" s="1"/>
  <c r="N17" i="36" s="1"/>
  <c r="K17" i="36"/>
  <c r="L15" i="36"/>
  <c r="M15" i="36" s="1"/>
  <c r="N15" i="36" s="1"/>
  <c r="K15" i="36"/>
  <c r="L13" i="36"/>
  <c r="M13" i="36" s="1"/>
  <c r="N13" i="36" s="1"/>
  <c r="K13" i="36"/>
  <c r="L11" i="36"/>
  <c r="M11" i="36" s="1"/>
  <c r="N11" i="36" s="1"/>
  <c r="K11" i="36"/>
  <c r="K499" i="36"/>
  <c r="L499" i="36"/>
  <c r="M499" i="36" s="1"/>
  <c r="N499" i="36" s="1"/>
  <c r="K467" i="36"/>
  <c r="L467" i="36"/>
  <c r="M467" i="36" s="1"/>
  <c r="N467" i="36" s="1"/>
  <c r="K487" i="36"/>
  <c r="L487" i="36"/>
  <c r="M487" i="36" s="1"/>
  <c r="N487" i="36" s="1"/>
  <c r="L460" i="36"/>
  <c r="M460" i="36" s="1"/>
  <c r="N460" i="36" s="1"/>
  <c r="K460" i="36"/>
  <c r="L443" i="36"/>
  <c r="M443" i="36" s="1"/>
  <c r="N443" i="36" s="1"/>
  <c r="K443" i="36"/>
  <c r="K414" i="36"/>
  <c r="L414" i="36"/>
  <c r="M414" i="36" s="1"/>
  <c r="N414" i="36" s="1"/>
  <c r="K398" i="36"/>
  <c r="L398" i="36"/>
  <c r="M398" i="36" s="1"/>
  <c r="N398" i="36" s="1"/>
  <c r="K374" i="36"/>
  <c r="L374" i="36"/>
  <c r="M374" i="36" s="1"/>
  <c r="N374" i="36" s="1"/>
  <c r="K465" i="36"/>
  <c r="L465" i="36"/>
  <c r="M465" i="36" s="1"/>
  <c r="N465" i="36" s="1"/>
  <c r="K409" i="36"/>
  <c r="L409" i="36"/>
  <c r="M409" i="36" s="1"/>
  <c r="N409" i="36" s="1"/>
  <c r="K421" i="36"/>
  <c r="L421" i="36"/>
  <c r="M421" i="36" s="1"/>
  <c r="N421" i="36" s="1"/>
  <c r="K489" i="36"/>
  <c r="L489" i="36"/>
  <c r="M489" i="36" s="1"/>
  <c r="N489" i="36" s="1"/>
  <c r="K453" i="36"/>
  <c r="L453" i="36"/>
  <c r="M453" i="36" s="1"/>
  <c r="N453" i="36" s="1"/>
  <c r="K435" i="36"/>
  <c r="L435" i="36"/>
  <c r="M435" i="36" s="1"/>
  <c r="N435" i="36" s="1"/>
  <c r="K427" i="36"/>
  <c r="L427" i="36"/>
  <c r="M427" i="36" s="1"/>
  <c r="N427" i="36" s="1"/>
  <c r="K419" i="36"/>
  <c r="L419" i="36"/>
  <c r="M419" i="36" s="1"/>
  <c r="N419" i="36" s="1"/>
  <c r="K411" i="36"/>
  <c r="L411" i="36"/>
  <c r="M411" i="36" s="1"/>
  <c r="N411" i="36" s="1"/>
  <c r="K395" i="36"/>
  <c r="L395" i="36"/>
  <c r="M395" i="36" s="1"/>
  <c r="N395" i="36" s="1"/>
  <c r="K387" i="36"/>
  <c r="L387" i="36"/>
  <c r="M387" i="36" s="1"/>
  <c r="N387" i="36" s="1"/>
  <c r="K379" i="36"/>
  <c r="L379" i="36"/>
  <c r="M379" i="36" s="1"/>
  <c r="N379" i="36" s="1"/>
  <c r="K477" i="36"/>
  <c r="L477" i="36"/>
  <c r="M477" i="36" s="1"/>
  <c r="N477" i="36" s="1"/>
  <c r="K429" i="36"/>
  <c r="L429" i="36"/>
  <c r="M429" i="36" s="1"/>
  <c r="N429" i="36" s="1"/>
  <c r="K416" i="36"/>
  <c r="L416" i="36"/>
  <c r="M416" i="36" s="1"/>
  <c r="N416" i="36" s="1"/>
  <c r="K397" i="36"/>
  <c r="L397" i="36"/>
  <c r="M397" i="36" s="1"/>
  <c r="N397" i="36" s="1"/>
  <c r="K384" i="36"/>
  <c r="L384" i="36"/>
  <c r="M384" i="36" s="1"/>
  <c r="N384" i="36" s="1"/>
  <c r="K405" i="36"/>
  <c r="L405" i="36"/>
  <c r="M405" i="36" s="1"/>
  <c r="N405" i="36" s="1"/>
  <c r="K376" i="36"/>
  <c r="L376" i="36"/>
  <c r="M376" i="36" s="1"/>
  <c r="N376" i="36" s="1"/>
  <c r="K388" i="36"/>
  <c r="L388" i="36"/>
  <c r="M388" i="36" s="1"/>
  <c r="N388" i="36" s="1"/>
  <c r="L76" i="36"/>
  <c r="M76" i="36" s="1"/>
  <c r="N76" i="36" s="1"/>
  <c r="K76" i="36"/>
  <c r="L74" i="36"/>
  <c r="M74" i="36" s="1"/>
  <c r="N74" i="36" s="1"/>
  <c r="K74" i="36"/>
  <c r="L72" i="36"/>
  <c r="M72" i="36" s="1"/>
  <c r="N72" i="36" s="1"/>
  <c r="K72" i="36"/>
  <c r="L70" i="36"/>
  <c r="M70" i="36" s="1"/>
  <c r="N70" i="36" s="1"/>
  <c r="K70" i="36"/>
  <c r="L68" i="36"/>
  <c r="M68" i="36" s="1"/>
  <c r="N68" i="36" s="1"/>
  <c r="K68" i="36"/>
  <c r="L66" i="36"/>
  <c r="M66" i="36" s="1"/>
  <c r="N66" i="36" s="1"/>
  <c r="K66" i="36"/>
  <c r="L64" i="36"/>
  <c r="M64" i="36" s="1"/>
  <c r="N64" i="36" s="1"/>
  <c r="K64" i="36"/>
  <c r="L62" i="36"/>
  <c r="M62" i="36" s="1"/>
  <c r="N62" i="36" s="1"/>
  <c r="K62" i="36"/>
  <c r="L60" i="36"/>
  <c r="M60" i="36" s="1"/>
  <c r="N60" i="36" s="1"/>
  <c r="K60" i="36"/>
  <c r="L58" i="36"/>
  <c r="M58" i="36" s="1"/>
  <c r="N58" i="36" s="1"/>
  <c r="K58" i="36"/>
  <c r="L56" i="36"/>
  <c r="M56" i="36" s="1"/>
  <c r="N56" i="36" s="1"/>
  <c r="K56" i="36"/>
  <c r="L54" i="36"/>
  <c r="M54" i="36" s="1"/>
  <c r="N54" i="36" s="1"/>
  <c r="K54" i="36"/>
  <c r="L52" i="36"/>
  <c r="M52" i="36" s="1"/>
  <c r="N52" i="36" s="1"/>
  <c r="K52" i="36"/>
  <c r="L50" i="36"/>
  <c r="M50" i="36" s="1"/>
  <c r="N50" i="36" s="1"/>
  <c r="K50" i="36"/>
  <c r="L48" i="36"/>
  <c r="M48" i="36" s="1"/>
  <c r="N48" i="36" s="1"/>
  <c r="K48" i="36"/>
  <c r="L46" i="36"/>
  <c r="M46" i="36" s="1"/>
  <c r="N46" i="36" s="1"/>
  <c r="K46" i="36"/>
  <c r="L44" i="36"/>
  <c r="M44" i="36" s="1"/>
  <c r="N44" i="36" s="1"/>
  <c r="K44" i="36"/>
  <c r="L42" i="36"/>
  <c r="M42" i="36" s="1"/>
  <c r="N42" i="36" s="1"/>
  <c r="K42" i="36"/>
  <c r="L40" i="36"/>
  <c r="M40" i="36" s="1"/>
  <c r="N40" i="36" s="1"/>
  <c r="K40" i="36"/>
  <c r="L38" i="36"/>
  <c r="M38" i="36" s="1"/>
  <c r="N38" i="36" s="1"/>
  <c r="K38" i="36"/>
  <c r="L36" i="36"/>
  <c r="M36" i="36" s="1"/>
  <c r="N36" i="36" s="1"/>
  <c r="K36" i="36"/>
  <c r="L34" i="36"/>
  <c r="M34" i="36" s="1"/>
  <c r="N34" i="36" s="1"/>
  <c r="K34" i="36"/>
  <c r="L32" i="36"/>
  <c r="M32" i="36" s="1"/>
  <c r="N32" i="36" s="1"/>
  <c r="K32" i="36"/>
  <c r="L30" i="36"/>
  <c r="M30" i="36" s="1"/>
  <c r="N30" i="36" s="1"/>
  <c r="K30" i="36"/>
  <c r="L28" i="36"/>
  <c r="M28" i="36" s="1"/>
  <c r="N28" i="36" s="1"/>
  <c r="K28" i="36"/>
  <c r="L26" i="36"/>
  <c r="M26" i="36" s="1"/>
  <c r="N26" i="36" s="1"/>
  <c r="K26" i="36"/>
  <c r="L24" i="36"/>
  <c r="M24" i="36" s="1"/>
  <c r="N24" i="36" s="1"/>
  <c r="K24" i="36"/>
  <c r="L22" i="36"/>
  <c r="M22" i="36" s="1"/>
  <c r="N22" i="36" s="1"/>
  <c r="K22" i="36"/>
  <c r="L20" i="36"/>
  <c r="M20" i="36" s="1"/>
  <c r="N20" i="36" s="1"/>
  <c r="K20" i="36"/>
  <c r="L18" i="36"/>
  <c r="M18" i="36" s="1"/>
  <c r="N18" i="36" s="1"/>
  <c r="K18" i="36"/>
  <c r="L16" i="36"/>
  <c r="M16" i="36" s="1"/>
  <c r="N16" i="36" s="1"/>
  <c r="K16" i="36"/>
  <c r="L14" i="36"/>
  <c r="M14" i="36" s="1"/>
  <c r="N14" i="36" s="1"/>
  <c r="K14" i="36"/>
  <c r="L12" i="36"/>
  <c r="M12" i="36" s="1"/>
  <c r="N12" i="36" s="1"/>
  <c r="K12" i="36"/>
  <c r="K372" i="36"/>
  <c r="L372" i="36"/>
  <c r="M372" i="36" s="1"/>
  <c r="N372" i="36" s="1"/>
  <c r="K505" i="36"/>
  <c r="L505" i="36"/>
  <c r="M505" i="36" s="1"/>
  <c r="N505" i="36" s="1"/>
  <c r="K491" i="36"/>
  <c r="L491" i="36"/>
  <c r="M491" i="36" s="1"/>
  <c r="N491" i="36" s="1"/>
  <c r="K479" i="36"/>
  <c r="L479" i="36"/>
  <c r="M479" i="36" s="1"/>
  <c r="N479" i="36" s="1"/>
  <c r="K481" i="36"/>
  <c r="L481" i="36"/>
  <c r="M481" i="36" s="1"/>
  <c r="N481" i="36" s="1"/>
  <c r="L437" i="36"/>
  <c r="M437" i="36" s="1"/>
  <c r="N437" i="36" s="1"/>
  <c r="K437" i="36"/>
  <c r="L449" i="36"/>
  <c r="M449" i="36" s="1"/>
  <c r="N449" i="36" s="1"/>
  <c r="K449" i="36"/>
  <c r="K473" i="36"/>
  <c r="L473" i="36"/>
  <c r="M473" i="36" s="1"/>
  <c r="N473" i="36" s="1"/>
  <c r="K431" i="36"/>
  <c r="L431" i="36"/>
  <c r="M431" i="36" s="1"/>
  <c r="N431" i="36" s="1"/>
  <c r="K423" i="36"/>
  <c r="L423" i="36"/>
  <c r="M423" i="36" s="1"/>
  <c r="N423" i="36" s="1"/>
  <c r="K415" i="36"/>
  <c r="L415" i="36"/>
  <c r="M415" i="36" s="1"/>
  <c r="N415" i="36" s="1"/>
  <c r="K407" i="36"/>
  <c r="L407" i="36"/>
  <c r="M407" i="36" s="1"/>
  <c r="N407" i="36" s="1"/>
  <c r="K399" i="36"/>
  <c r="L399" i="36"/>
  <c r="M399" i="36" s="1"/>
  <c r="N399" i="36" s="1"/>
  <c r="K391" i="36"/>
  <c r="L391" i="36"/>
  <c r="M391" i="36" s="1"/>
  <c r="N391" i="36" s="1"/>
  <c r="K383" i="36"/>
  <c r="L383" i="36"/>
  <c r="M383" i="36" s="1"/>
  <c r="N383" i="36" s="1"/>
  <c r="K375" i="36"/>
  <c r="L375" i="36"/>
  <c r="M375" i="36" s="1"/>
  <c r="N375" i="36" s="1"/>
  <c r="L433" i="36"/>
  <c r="M433" i="36" s="1"/>
  <c r="N433" i="36" s="1"/>
  <c r="K433" i="36"/>
  <c r="K413" i="36"/>
  <c r="L413" i="36"/>
  <c r="M413" i="36" s="1"/>
  <c r="N413" i="36" s="1"/>
  <c r="K400" i="36"/>
  <c r="L400" i="36"/>
  <c r="M400" i="36" s="1"/>
  <c r="N400" i="36" s="1"/>
  <c r="K439" i="36"/>
  <c r="L439" i="36"/>
  <c r="M439" i="36" s="1"/>
  <c r="N439" i="36" s="1"/>
  <c r="K373" i="36"/>
  <c r="L373" i="36"/>
  <c r="M373" i="36" s="1"/>
  <c r="N373" i="36" s="1"/>
  <c r="K447" i="36"/>
  <c r="L447" i="36"/>
  <c r="M447" i="36" s="1"/>
  <c r="N447" i="36" s="1"/>
  <c r="K77" i="36"/>
  <c r="L77" i="36"/>
  <c r="M77" i="36" s="1"/>
  <c r="N77" i="36" s="1"/>
  <c r="L75" i="36"/>
  <c r="M75" i="36" s="1"/>
  <c r="N75" i="36" s="1"/>
  <c r="K75" i="36"/>
  <c r="L71" i="36"/>
  <c r="M71" i="36" s="1"/>
  <c r="N71" i="36" s="1"/>
  <c r="K71" i="36"/>
  <c r="L69" i="36"/>
  <c r="M69" i="36" s="1"/>
  <c r="N69" i="36" s="1"/>
  <c r="K69" i="36"/>
  <c r="L65" i="36"/>
  <c r="M65" i="36" s="1"/>
  <c r="N65" i="36" s="1"/>
  <c r="K65" i="36"/>
  <c r="L63" i="36"/>
  <c r="M63" i="36" s="1"/>
  <c r="N63" i="36" s="1"/>
  <c r="K63" i="36"/>
  <c r="L59" i="36"/>
  <c r="M59" i="36" s="1"/>
  <c r="N59" i="36" s="1"/>
  <c r="K59" i="36"/>
  <c r="L57" i="36"/>
  <c r="M57" i="36" s="1"/>
  <c r="N57" i="36" s="1"/>
  <c r="K57" i="36"/>
  <c r="L53" i="36"/>
  <c r="M53" i="36" s="1"/>
  <c r="N53" i="36" s="1"/>
  <c r="K53" i="36"/>
  <c r="L51" i="36"/>
  <c r="M51" i="36" s="1"/>
  <c r="N51" i="36" s="1"/>
  <c r="K51" i="36"/>
  <c r="L47" i="36"/>
  <c r="M47" i="36" s="1"/>
  <c r="N47" i="36" s="1"/>
  <c r="K47" i="36"/>
  <c r="L45" i="36"/>
  <c r="M45" i="36" s="1"/>
  <c r="N45" i="36" s="1"/>
  <c r="K45" i="36"/>
  <c r="L41" i="36"/>
  <c r="M41" i="36" s="1"/>
  <c r="N41" i="36" s="1"/>
  <c r="K41" i="36"/>
  <c r="L37" i="36"/>
  <c r="M37" i="36" s="1"/>
  <c r="N37" i="36" s="1"/>
  <c r="K37" i="36"/>
  <c r="L31" i="36"/>
  <c r="M31" i="36" s="1"/>
  <c r="N31" i="36" s="1"/>
  <c r="K31" i="36"/>
  <c r="K420" i="36"/>
  <c r="L420" i="36"/>
  <c r="M420" i="36" s="1"/>
  <c r="N420" i="36" s="1"/>
  <c r="K430" i="36"/>
  <c r="L430" i="36"/>
  <c r="M430" i="36" s="1"/>
  <c r="N430" i="36" s="1"/>
  <c r="K422" i="36"/>
  <c r="L422" i="36"/>
  <c r="M422" i="36" s="1"/>
  <c r="N422" i="36" s="1"/>
  <c r="K406" i="36"/>
  <c r="L406" i="36"/>
  <c r="M406" i="36" s="1"/>
  <c r="N406" i="36" s="1"/>
  <c r="K390" i="36"/>
  <c r="L390" i="36"/>
  <c r="M390" i="36" s="1"/>
  <c r="N390" i="36" s="1"/>
  <c r="K382" i="36"/>
  <c r="L382" i="36"/>
  <c r="M382" i="36" s="1"/>
  <c r="N382" i="36" s="1"/>
  <c r="L441" i="36"/>
  <c r="M441" i="36" s="1"/>
  <c r="N441" i="36" s="1"/>
  <c r="K441" i="36"/>
  <c r="K428" i="36"/>
  <c r="L428" i="36"/>
  <c r="M428" i="36" s="1"/>
  <c r="N428" i="36" s="1"/>
  <c r="K396" i="36"/>
  <c r="L396" i="36"/>
  <c r="M396" i="36" s="1"/>
  <c r="N396" i="36" s="1"/>
  <c r="K377" i="36"/>
  <c r="L377" i="36"/>
  <c r="M377" i="36" s="1"/>
  <c r="N377" i="36" s="1"/>
  <c r="L451" i="36"/>
  <c r="M451" i="36" s="1"/>
  <c r="N451" i="36" s="1"/>
  <c r="K451" i="36"/>
  <c r="K392" i="36"/>
  <c r="L392" i="36"/>
  <c r="M392" i="36" s="1"/>
  <c r="N392" i="36" s="1"/>
  <c r="L458" i="36"/>
  <c r="M458" i="36" s="1"/>
  <c r="N458" i="36" s="1"/>
  <c r="K458" i="36"/>
  <c r="K475" i="36"/>
  <c r="L475" i="36"/>
  <c r="M475" i="36" s="1"/>
  <c r="N475" i="36" s="1"/>
  <c r="L462" i="36"/>
  <c r="M462" i="36" s="1"/>
  <c r="N462" i="36" s="1"/>
  <c r="K462" i="36"/>
  <c r="K501" i="36"/>
  <c r="L501" i="36"/>
  <c r="M501" i="36" s="1"/>
  <c r="N501" i="36" s="1"/>
  <c r="K485" i="36"/>
  <c r="L485" i="36"/>
  <c r="M485" i="36" s="1"/>
  <c r="N485" i="36" s="1"/>
  <c r="K403" i="36"/>
  <c r="L403" i="36"/>
  <c r="M403" i="36" s="1"/>
  <c r="N403" i="36" s="1"/>
  <c r="L464" i="36"/>
  <c r="M464" i="36" s="1"/>
  <c r="N464" i="36" s="1"/>
  <c r="K464" i="36"/>
  <c r="K497" i="36"/>
  <c r="L497" i="36"/>
  <c r="M497" i="36" s="1"/>
  <c r="N497" i="36" s="1"/>
  <c r="K483" i="36"/>
  <c r="L483" i="36"/>
  <c r="M483" i="36" s="1"/>
  <c r="N483" i="36" s="1"/>
  <c r="K471" i="36"/>
  <c r="L471" i="36"/>
  <c r="M471" i="36" s="1"/>
  <c r="N471" i="36" s="1"/>
  <c r="K503" i="36"/>
  <c r="L503" i="36"/>
  <c r="M503" i="36" s="1"/>
  <c r="N503" i="36" s="1"/>
  <c r="L463" i="36"/>
  <c r="M463" i="36" s="1"/>
  <c r="N463" i="36" s="1"/>
  <c r="K463" i="36"/>
  <c r="K456" i="36"/>
  <c r="L456" i="36"/>
  <c r="M456" i="36" s="1"/>
  <c r="N456" i="36" s="1"/>
  <c r="K493" i="36"/>
  <c r="L493" i="36"/>
  <c r="M493" i="36" s="1"/>
  <c r="N493" i="36" s="1"/>
  <c r="K445" i="36"/>
  <c r="L445" i="36"/>
  <c r="M445" i="36" s="1"/>
  <c r="N445" i="36" s="1"/>
  <c r="K426" i="36"/>
  <c r="L426" i="36"/>
  <c r="M426" i="36" s="1"/>
  <c r="N426" i="36" s="1"/>
  <c r="K418" i="36"/>
  <c r="L418" i="36"/>
  <c r="M418" i="36" s="1"/>
  <c r="N418" i="36" s="1"/>
  <c r="K410" i="36"/>
  <c r="L410" i="36"/>
  <c r="M410" i="36" s="1"/>
  <c r="N410" i="36" s="1"/>
  <c r="K402" i="36"/>
  <c r="L402" i="36"/>
  <c r="M402" i="36" s="1"/>
  <c r="N402" i="36" s="1"/>
  <c r="K394" i="36"/>
  <c r="L394" i="36"/>
  <c r="M394" i="36" s="1"/>
  <c r="N394" i="36" s="1"/>
  <c r="K386" i="36"/>
  <c r="L386" i="36"/>
  <c r="M386" i="36" s="1"/>
  <c r="N386" i="36" s="1"/>
  <c r="K378" i="36"/>
  <c r="L378" i="36"/>
  <c r="M378" i="36" s="1"/>
  <c r="N378" i="36" s="1"/>
  <c r="K469" i="36"/>
  <c r="L469" i="36"/>
  <c r="M469" i="36" s="1"/>
  <c r="N469" i="36" s="1"/>
  <c r="K425" i="36"/>
  <c r="L425" i="36"/>
  <c r="M425" i="36" s="1"/>
  <c r="N425" i="36" s="1"/>
  <c r="K412" i="36"/>
  <c r="L412" i="36"/>
  <c r="M412" i="36" s="1"/>
  <c r="N412" i="36" s="1"/>
  <c r="K393" i="36"/>
  <c r="L393" i="36"/>
  <c r="M393" i="36" s="1"/>
  <c r="N393" i="36" s="1"/>
  <c r="K380" i="36"/>
  <c r="L380" i="36"/>
  <c r="M380" i="36" s="1"/>
  <c r="N380" i="36" s="1"/>
  <c r="K424" i="36"/>
  <c r="L424" i="36"/>
  <c r="M424" i="36" s="1"/>
  <c r="N424" i="36" s="1"/>
  <c r="K389" i="36"/>
  <c r="L389" i="36"/>
  <c r="M389" i="36" s="1"/>
  <c r="N389" i="36" s="1"/>
  <c r="K417" i="36"/>
  <c r="L417" i="36"/>
  <c r="M417" i="36" s="1"/>
  <c r="N417" i="36" s="1"/>
  <c r="K495" i="36"/>
  <c r="L495" i="36"/>
  <c r="M495" i="36" s="1"/>
  <c r="N495" i="36" s="1"/>
  <c r="K404" i="36"/>
  <c r="L404" i="36"/>
  <c r="M404" i="36" s="1"/>
  <c r="N404" i="36" s="1"/>
  <c r="K385" i="36"/>
  <c r="L385" i="36"/>
  <c r="M385" i="36" s="1"/>
  <c r="N385" i="36" s="1"/>
  <c r="K401" i="36"/>
  <c r="L401" i="36"/>
  <c r="M401" i="36" s="1"/>
  <c r="N401" i="36" s="1"/>
  <c r="H222" i="35"/>
  <c r="J222" i="35"/>
  <c r="K222" i="35" s="1"/>
  <c r="H224" i="35"/>
  <c r="L224" i="35" s="1"/>
  <c r="M224" i="35" s="1"/>
  <c r="N224" i="35" s="1"/>
  <c r="F224" i="35"/>
  <c r="H276" i="35"/>
  <c r="J276" i="35"/>
  <c r="K276" i="35" s="1"/>
  <c r="H278" i="35"/>
  <c r="J278" i="35"/>
  <c r="F278" i="35"/>
  <c r="H304" i="35"/>
  <c r="J304" i="35"/>
  <c r="H318" i="35"/>
  <c r="J318" i="35"/>
  <c r="L318" i="35" s="1"/>
  <c r="M318" i="35" s="1"/>
  <c r="N318" i="35" s="1"/>
  <c r="H324" i="35"/>
  <c r="J324" i="35"/>
  <c r="F324" i="35"/>
  <c r="H412" i="35"/>
  <c r="J412" i="35"/>
  <c r="F412" i="35"/>
  <c r="H428" i="35"/>
  <c r="J428" i="35"/>
  <c r="F428" i="35"/>
  <c r="H444" i="35"/>
  <c r="J444" i="35"/>
  <c r="F444" i="35"/>
  <c r="H174" i="35"/>
  <c r="H178" i="35"/>
  <c r="H182" i="35"/>
  <c r="H186" i="35"/>
  <c r="H194" i="35"/>
  <c r="K194" i="35" s="1"/>
  <c r="H212" i="35"/>
  <c r="K212" i="35" s="1"/>
  <c r="F222" i="35"/>
  <c r="H256" i="35"/>
  <c r="J256" i="35"/>
  <c r="K256" i="35" s="1"/>
  <c r="F276" i="35"/>
  <c r="H308" i="35"/>
  <c r="J308" i="35"/>
  <c r="F308" i="35"/>
  <c r="H314" i="35"/>
  <c r="J314" i="35"/>
  <c r="F314" i="35"/>
  <c r="L57" i="35"/>
  <c r="M57" i="35" s="1"/>
  <c r="N57" i="35" s="1"/>
  <c r="L60" i="35"/>
  <c r="M60" i="35" s="1"/>
  <c r="N60" i="35" s="1"/>
  <c r="L62" i="35"/>
  <c r="M62" i="35" s="1"/>
  <c r="N62" i="35" s="1"/>
  <c r="L64" i="35"/>
  <c r="M64" i="35" s="1"/>
  <c r="N64" i="35" s="1"/>
  <c r="L69" i="35"/>
  <c r="M69" i="35" s="1"/>
  <c r="N69" i="35" s="1"/>
  <c r="L71" i="35"/>
  <c r="M71" i="35" s="1"/>
  <c r="N71" i="35" s="1"/>
  <c r="L79" i="35"/>
  <c r="M79" i="35" s="1"/>
  <c r="N79" i="35" s="1"/>
  <c r="L80" i="35"/>
  <c r="M80" i="35" s="1"/>
  <c r="N80" i="35" s="1"/>
  <c r="L85" i="35"/>
  <c r="M85" i="35" s="1"/>
  <c r="N85" i="35" s="1"/>
  <c r="L90" i="35"/>
  <c r="M90" i="35" s="1"/>
  <c r="N90" i="35" s="1"/>
  <c r="L92" i="35"/>
  <c r="M92" i="35" s="1"/>
  <c r="N92" i="35" s="1"/>
  <c r="L96" i="35"/>
  <c r="M96" i="35" s="1"/>
  <c r="N96" i="35" s="1"/>
  <c r="L97" i="35"/>
  <c r="M97" i="35" s="1"/>
  <c r="N97" i="35" s="1"/>
  <c r="L101" i="35"/>
  <c r="M101" i="35" s="1"/>
  <c r="N101" i="35" s="1"/>
  <c r="L106" i="35"/>
  <c r="M106" i="35" s="1"/>
  <c r="N106" i="35" s="1"/>
  <c r="L108" i="35"/>
  <c r="M108" i="35" s="1"/>
  <c r="N108" i="35" s="1"/>
  <c r="L112" i="35"/>
  <c r="M112" i="35" s="1"/>
  <c r="N112" i="35" s="1"/>
  <c r="L113" i="35"/>
  <c r="M113" i="35" s="1"/>
  <c r="N113" i="35" s="1"/>
  <c r="L117" i="35"/>
  <c r="M117" i="35" s="1"/>
  <c r="N117" i="35" s="1"/>
  <c r="L122" i="35"/>
  <c r="M122" i="35" s="1"/>
  <c r="N122" i="35" s="1"/>
  <c r="L124" i="35"/>
  <c r="M124" i="35" s="1"/>
  <c r="N124" i="35" s="1"/>
  <c r="L128" i="35"/>
  <c r="M128" i="35" s="1"/>
  <c r="N128" i="35" s="1"/>
  <c r="L129" i="35"/>
  <c r="M129" i="35" s="1"/>
  <c r="N129" i="35" s="1"/>
  <c r="L133" i="35"/>
  <c r="M133" i="35" s="1"/>
  <c r="N133" i="35" s="1"/>
  <c r="L141" i="35"/>
  <c r="M141" i="35" s="1"/>
  <c r="N141" i="35" s="1"/>
  <c r="K142" i="35"/>
  <c r="F144" i="35"/>
  <c r="F145" i="35"/>
  <c r="K146" i="35"/>
  <c r="H150" i="35"/>
  <c r="L150" i="35" s="1"/>
  <c r="M150" i="35" s="1"/>
  <c r="N150" i="35" s="1"/>
  <c r="F154" i="35"/>
  <c r="H172" i="35"/>
  <c r="L172" i="35" s="1"/>
  <c r="M172" i="35" s="1"/>
  <c r="N172" i="35" s="1"/>
  <c r="H176" i="35"/>
  <c r="L176" i="35" s="1"/>
  <c r="M176" i="35" s="1"/>
  <c r="N176" i="35" s="1"/>
  <c r="H180" i="35"/>
  <c r="L180" i="35" s="1"/>
  <c r="M180" i="35" s="1"/>
  <c r="N180" i="35" s="1"/>
  <c r="H184" i="35"/>
  <c r="L184" i="35" s="1"/>
  <c r="M184" i="35" s="1"/>
  <c r="N184" i="35" s="1"/>
  <c r="H188" i="35"/>
  <c r="L188" i="35" s="1"/>
  <c r="M188" i="35" s="1"/>
  <c r="N188" i="35" s="1"/>
  <c r="H192" i="35"/>
  <c r="L192" i="35" s="1"/>
  <c r="M192" i="35" s="1"/>
  <c r="N192" i="35" s="1"/>
  <c r="F200" i="35"/>
  <c r="F202" i="35"/>
  <c r="F204" i="35"/>
  <c r="F206" i="35"/>
  <c r="F208" i="35"/>
  <c r="H210" i="35"/>
  <c r="F228" i="35"/>
  <c r="H230" i="35"/>
  <c r="J230" i="35"/>
  <c r="H232" i="35"/>
  <c r="F232" i="35"/>
  <c r="H238" i="35"/>
  <c r="J238" i="35"/>
  <c r="F256" i="35"/>
  <c r="H268" i="35"/>
  <c r="J268" i="35"/>
  <c r="F268" i="35"/>
  <c r="H288" i="35"/>
  <c r="J288" i="35"/>
  <c r="K288" i="35" s="1"/>
  <c r="F288" i="35"/>
  <c r="H294" i="35"/>
  <c r="J294" i="35"/>
  <c r="H296" i="35"/>
  <c r="J296" i="35"/>
  <c r="F296" i="35"/>
  <c r="H322" i="35"/>
  <c r="J322" i="35"/>
  <c r="F322" i="35"/>
  <c r="H346" i="35"/>
  <c r="K346" i="35" s="1"/>
  <c r="J346" i="35"/>
  <c r="F346" i="35"/>
  <c r="L359" i="35"/>
  <c r="M359" i="35" s="1"/>
  <c r="N359" i="35" s="1"/>
  <c r="H367" i="35"/>
  <c r="J367" i="35"/>
  <c r="F367" i="35"/>
  <c r="H404" i="35"/>
  <c r="J404" i="35"/>
  <c r="F404" i="35"/>
  <c r="H420" i="35"/>
  <c r="J420" i="35"/>
  <c r="F420" i="35"/>
  <c r="H436" i="35"/>
  <c r="J436" i="35"/>
  <c r="F436" i="35"/>
  <c r="H152" i="35"/>
  <c r="H190" i="35"/>
  <c r="J224" i="35"/>
  <c r="H240" i="35"/>
  <c r="J240" i="35"/>
  <c r="F240" i="35"/>
  <c r="H258" i="35"/>
  <c r="J258" i="35"/>
  <c r="F258" i="35"/>
  <c r="H274" i="35"/>
  <c r="J274" i="35"/>
  <c r="F304" i="35"/>
  <c r="F318" i="35"/>
  <c r="L61" i="35"/>
  <c r="M61" i="35" s="1"/>
  <c r="N61" i="35" s="1"/>
  <c r="L63" i="35"/>
  <c r="M63" i="35" s="1"/>
  <c r="N63" i="35" s="1"/>
  <c r="L65" i="35"/>
  <c r="M65" i="35" s="1"/>
  <c r="N65" i="35" s="1"/>
  <c r="L67" i="35"/>
  <c r="M67" i="35" s="1"/>
  <c r="N67" i="35" s="1"/>
  <c r="L68" i="35"/>
  <c r="M68" i="35" s="1"/>
  <c r="N68" i="35" s="1"/>
  <c r="L70" i="35"/>
  <c r="M70" i="35" s="1"/>
  <c r="N70" i="35" s="1"/>
  <c r="L72" i="35"/>
  <c r="M72" i="35" s="1"/>
  <c r="N72" i="35" s="1"/>
  <c r="L77" i="35"/>
  <c r="M77" i="35" s="1"/>
  <c r="N77" i="35" s="1"/>
  <c r="L82" i="35"/>
  <c r="M82" i="35" s="1"/>
  <c r="N82" i="35" s="1"/>
  <c r="H144" i="35"/>
  <c r="H154" i="35"/>
  <c r="F158" i="35"/>
  <c r="H160" i="35"/>
  <c r="H164" i="35"/>
  <c r="H168" i="35"/>
  <c r="H198" i="35"/>
  <c r="K198" i="35" s="1"/>
  <c r="H200" i="35"/>
  <c r="K200" i="35" s="1"/>
  <c r="H202" i="35"/>
  <c r="K202" i="35" s="1"/>
  <c r="H204" i="35"/>
  <c r="L204" i="35" s="1"/>
  <c r="M204" i="35" s="1"/>
  <c r="N204" i="35" s="1"/>
  <c r="H206" i="35"/>
  <c r="L206" i="35" s="1"/>
  <c r="M206" i="35" s="1"/>
  <c r="N206" i="35" s="1"/>
  <c r="H208" i="35"/>
  <c r="L208" i="35" s="1"/>
  <c r="M208" i="35" s="1"/>
  <c r="N208" i="35" s="1"/>
  <c r="F216" i="35"/>
  <c r="J228" i="35"/>
  <c r="K228" i="35" s="1"/>
  <c r="F230" i="35"/>
  <c r="J232" i="35"/>
  <c r="F238" i="35"/>
  <c r="K246" i="35"/>
  <c r="H248" i="35"/>
  <c r="J248" i="35"/>
  <c r="H250" i="35"/>
  <c r="J250" i="35"/>
  <c r="F250" i="35"/>
  <c r="H260" i="35"/>
  <c r="J260" i="35"/>
  <c r="F260" i="35"/>
  <c r="H266" i="35"/>
  <c r="J266" i="35"/>
  <c r="H286" i="35"/>
  <c r="J286" i="35"/>
  <c r="F294" i="35"/>
  <c r="H306" i="35"/>
  <c r="J306" i="35"/>
  <c r="F306" i="35"/>
  <c r="H320" i="35"/>
  <c r="J320" i="35"/>
  <c r="H383" i="35"/>
  <c r="J383" i="35"/>
  <c r="F383" i="35"/>
  <c r="K410" i="35"/>
  <c r="K426" i="35"/>
  <c r="K442" i="35"/>
  <c r="L316" i="35"/>
  <c r="M316" i="35" s="1"/>
  <c r="N316" i="35" s="1"/>
  <c r="J391" i="35"/>
  <c r="J399" i="35"/>
  <c r="L399" i="35" s="1"/>
  <c r="M399" i="35" s="1"/>
  <c r="N399" i="35" s="1"/>
  <c r="L408" i="35"/>
  <c r="M408" i="35" s="1"/>
  <c r="N408" i="35" s="1"/>
  <c r="L424" i="35"/>
  <c r="M424" i="35" s="1"/>
  <c r="N424" i="35" s="1"/>
  <c r="L440" i="35"/>
  <c r="M440" i="35" s="1"/>
  <c r="N440" i="35" s="1"/>
  <c r="J450" i="35"/>
  <c r="L452" i="35"/>
  <c r="M452" i="35" s="1"/>
  <c r="N452" i="35" s="1"/>
  <c r="H461" i="35"/>
  <c r="J479" i="35"/>
  <c r="L479" i="35" s="1"/>
  <c r="M479" i="35" s="1"/>
  <c r="N479" i="35" s="1"/>
  <c r="J481" i="35"/>
  <c r="K481" i="35" s="1"/>
  <c r="J489" i="35"/>
  <c r="L226" i="35"/>
  <c r="M226" i="35" s="1"/>
  <c r="N226" i="35" s="1"/>
  <c r="F242" i="35"/>
  <c r="L246" i="35"/>
  <c r="M246" i="35" s="1"/>
  <c r="N246" i="35" s="1"/>
  <c r="F252" i="35"/>
  <c r="F262" i="35"/>
  <c r="F270" i="35"/>
  <c r="F298" i="35"/>
  <c r="F300" i="35"/>
  <c r="F316" i="35"/>
  <c r="F338" i="35"/>
  <c r="F354" i="35"/>
  <c r="F375" i="35"/>
  <c r="F377" i="35"/>
  <c r="F385" i="35"/>
  <c r="F406" i="35"/>
  <c r="F408" i="35"/>
  <c r="F414" i="35"/>
  <c r="F416" i="35"/>
  <c r="F422" i="35"/>
  <c r="F424" i="35"/>
  <c r="F430" i="35"/>
  <c r="F432" i="35"/>
  <c r="F438" i="35"/>
  <c r="F440" i="35"/>
  <c r="F452" i="35"/>
  <c r="F455" i="35"/>
  <c r="F471" i="35"/>
  <c r="F495" i="35"/>
  <c r="L13" i="35"/>
  <c r="M13" i="35" s="1"/>
  <c r="N13" i="35" s="1"/>
  <c r="K13" i="35"/>
  <c r="L21" i="35"/>
  <c r="M21" i="35" s="1"/>
  <c r="N21" i="35" s="1"/>
  <c r="K21" i="35"/>
  <c r="L17" i="35"/>
  <c r="M17" i="35" s="1"/>
  <c r="N17" i="35" s="1"/>
  <c r="K17" i="35"/>
  <c r="L12" i="35"/>
  <c r="M12" i="35" s="1"/>
  <c r="N12" i="35" s="1"/>
  <c r="K12" i="35"/>
  <c r="L16" i="35"/>
  <c r="M16" i="35" s="1"/>
  <c r="N16" i="35" s="1"/>
  <c r="K16" i="35"/>
  <c r="L20" i="35"/>
  <c r="M20" i="35" s="1"/>
  <c r="N20" i="35" s="1"/>
  <c r="K20" i="35"/>
  <c r="L24" i="35"/>
  <c r="M24" i="35" s="1"/>
  <c r="N24" i="35" s="1"/>
  <c r="K24" i="35"/>
  <c r="L11" i="35"/>
  <c r="M11" i="35" s="1"/>
  <c r="N11" i="35" s="1"/>
  <c r="K11" i="35"/>
  <c r="L15" i="35"/>
  <c r="M15" i="35" s="1"/>
  <c r="N15" i="35" s="1"/>
  <c r="L19" i="35"/>
  <c r="M19" i="35" s="1"/>
  <c r="N19" i="35" s="1"/>
  <c r="K19" i="35"/>
  <c r="L23" i="35"/>
  <c r="M23" i="35" s="1"/>
  <c r="N23" i="35" s="1"/>
  <c r="L27" i="35"/>
  <c r="M27" i="35" s="1"/>
  <c r="N27" i="35" s="1"/>
  <c r="K27" i="35"/>
  <c r="L25" i="35"/>
  <c r="M25" i="35" s="1"/>
  <c r="N25" i="35" s="1"/>
  <c r="K25" i="35"/>
  <c r="L14" i="35"/>
  <c r="M14" i="35" s="1"/>
  <c r="N14" i="35" s="1"/>
  <c r="K14" i="35"/>
  <c r="L18" i="35"/>
  <c r="M18" i="35" s="1"/>
  <c r="N18" i="35" s="1"/>
  <c r="L22" i="35"/>
  <c r="M22" i="35" s="1"/>
  <c r="N22" i="35" s="1"/>
  <c r="K22" i="35"/>
  <c r="L26" i="35"/>
  <c r="M26" i="35" s="1"/>
  <c r="N26" i="35" s="1"/>
  <c r="J163" i="35"/>
  <c r="H163" i="35"/>
  <c r="J173" i="35"/>
  <c r="H173" i="35"/>
  <c r="J181" i="35"/>
  <c r="H181" i="35"/>
  <c r="J189" i="35"/>
  <c r="H189" i="35"/>
  <c r="J203" i="35"/>
  <c r="H203" i="35"/>
  <c r="F203" i="35"/>
  <c r="K204" i="35"/>
  <c r="H340" i="35"/>
  <c r="J340" i="35"/>
  <c r="F340" i="35"/>
  <c r="H376" i="35"/>
  <c r="F376" i="35"/>
  <c r="J376" i="35"/>
  <c r="H423" i="35"/>
  <c r="J423" i="35"/>
  <c r="F423" i="35"/>
  <c r="F7" i="35"/>
  <c r="H143" i="35"/>
  <c r="H145" i="35"/>
  <c r="H147" i="35"/>
  <c r="J148" i="35"/>
  <c r="L148" i="35" s="1"/>
  <c r="M148" i="35" s="1"/>
  <c r="N148" i="35" s="1"/>
  <c r="F148" i="35"/>
  <c r="J149" i="35"/>
  <c r="H149" i="35"/>
  <c r="K158" i="35"/>
  <c r="J161" i="35"/>
  <c r="H161" i="35"/>
  <c r="F163" i="35"/>
  <c r="K166" i="35"/>
  <c r="J169" i="35"/>
  <c r="H169" i="35"/>
  <c r="J171" i="35"/>
  <c r="H171" i="35"/>
  <c r="F173" i="35"/>
  <c r="J179" i="35"/>
  <c r="H179" i="35"/>
  <c r="F181" i="35"/>
  <c r="K184" i="35"/>
  <c r="J187" i="35"/>
  <c r="H187" i="35"/>
  <c r="F189" i="35"/>
  <c r="J205" i="35"/>
  <c r="H205" i="35"/>
  <c r="F205" i="35"/>
  <c r="H311" i="35"/>
  <c r="J311" i="35"/>
  <c r="F311" i="35"/>
  <c r="H323" i="35"/>
  <c r="J323" i="35"/>
  <c r="F323" i="35"/>
  <c r="H350" i="35"/>
  <c r="J350" i="35"/>
  <c r="F350" i="35"/>
  <c r="H360" i="35"/>
  <c r="F360" i="35"/>
  <c r="J360" i="35"/>
  <c r="H441" i="35"/>
  <c r="J441" i="35"/>
  <c r="F441" i="35"/>
  <c r="J151" i="35"/>
  <c r="H151" i="35"/>
  <c r="J157" i="35"/>
  <c r="H157" i="35"/>
  <c r="J159" i="35"/>
  <c r="H159" i="35"/>
  <c r="J167" i="35"/>
  <c r="H167" i="35"/>
  <c r="J177" i="35"/>
  <c r="H177" i="35"/>
  <c r="J185" i="35"/>
  <c r="H185" i="35"/>
  <c r="J193" i="35"/>
  <c r="H193" i="35"/>
  <c r="F193" i="35"/>
  <c r="J195" i="35"/>
  <c r="H195" i="35"/>
  <c r="F195" i="35"/>
  <c r="J197" i="35"/>
  <c r="H197" i="35"/>
  <c r="F197" i="35"/>
  <c r="J199" i="35"/>
  <c r="H199" i="35"/>
  <c r="F199" i="35"/>
  <c r="J207" i="35"/>
  <c r="H207" i="35"/>
  <c r="F207" i="35"/>
  <c r="L210" i="35"/>
  <c r="M210" i="35" s="1"/>
  <c r="N210" i="35" s="1"/>
  <c r="K210" i="35"/>
  <c r="L214" i="35"/>
  <c r="M214" i="35" s="1"/>
  <c r="N214" i="35" s="1"/>
  <c r="H453" i="35"/>
  <c r="J453" i="35"/>
  <c r="F453" i="35"/>
  <c r="J153" i="35"/>
  <c r="H153" i="35"/>
  <c r="J155" i="35"/>
  <c r="H155" i="35"/>
  <c r="F157" i="35"/>
  <c r="F159" i="35"/>
  <c r="J165" i="35"/>
  <c r="H165" i="35"/>
  <c r="F167" i="35"/>
  <c r="J175" i="35"/>
  <c r="H175" i="35"/>
  <c r="F177" i="35"/>
  <c r="J183" i="35"/>
  <c r="H183" i="35"/>
  <c r="F185" i="35"/>
  <c r="J191" i="35"/>
  <c r="H191" i="35"/>
  <c r="J201" i="35"/>
  <c r="H201" i="35"/>
  <c r="F201" i="35"/>
  <c r="J209" i="35"/>
  <c r="H209" i="35"/>
  <c r="F209" i="35"/>
  <c r="J211" i="35"/>
  <c r="H211" i="35"/>
  <c r="F211" i="35"/>
  <c r="J213" i="35"/>
  <c r="H213" i="35"/>
  <c r="F213" i="35"/>
  <c r="J215" i="35"/>
  <c r="H215" i="35"/>
  <c r="F215" i="35"/>
  <c r="H331" i="35"/>
  <c r="F331" i="35"/>
  <c r="J331" i="35"/>
  <c r="H219" i="35"/>
  <c r="J219" i="35"/>
  <c r="H223" i="35"/>
  <c r="J223" i="35"/>
  <c r="H227" i="35"/>
  <c r="J227" i="35"/>
  <c r="H231" i="35"/>
  <c r="J231" i="35"/>
  <c r="H235" i="35"/>
  <c r="J235" i="35"/>
  <c r="H239" i="35"/>
  <c r="J239" i="35"/>
  <c r="H243" i="35"/>
  <c r="J243" i="35"/>
  <c r="H247" i="35"/>
  <c r="J247" i="35"/>
  <c r="H251" i="35"/>
  <c r="J251" i="35"/>
  <c r="H255" i="35"/>
  <c r="J255" i="35"/>
  <c r="H259" i="35"/>
  <c r="J259" i="35"/>
  <c r="H263" i="35"/>
  <c r="J263" i="35"/>
  <c r="H267" i="35"/>
  <c r="J267" i="35"/>
  <c r="H271" i="35"/>
  <c r="J271" i="35"/>
  <c r="H275" i="35"/>
  <c r="J275" i="35"/>
  <c r="H279" i="35"/>
  <c r="J279" i="35"/>
  <c r="H283" i="35"/>
  <c r="J283" i="35"/>
  <c r="H287" i="35"/>
  <c r="J287" i="35"/>
  <c r="H291" i="35"/>
  <c r="J291" i="35"/>
  <c r="H299" i="35"/>
  <c r="J299" i="35"/>
  <c r="H307" i="35"/>
  <c r="J307" i="35"/>
  <c r="H328" i="35"/>
  <c r="F328" i="35"/>
  <c r="H348" i="35"/>
  <c r="J348" i="35"/>
  <c r="F348" i="35"/>
  <c r="H363" i="35"/>
  <c r="J363" i="35"/>
  <c r="H369" i="35"/>
  <c r="F369" i="35"/>
  <c r="J369" i="35"/>
  <c r="H384" i="35"/>
  <c r="F384" i="35"/>
  <c r="J384" i="35"/>
  <c r="H393" i="35"/>
  <c r="J393" i="35"/>
  <c r="F393" i="35"/>
  <c r="F219" i="35"/>
  <c r="F223" i="35"/>
  <c r="F227" i="35"/>
  <c r="F231" i="35"/>
  <c r="F235" i="35"/>
  <c r="L236" i="35"/>
  <c r="M236" i="35" s="1"/>
  <c r="N236" i="35" s="1"/>
  <c r="F239" i="35"/>
  <c r="F243" i="35"/>
  <c r="F247" i="35"/>
  <c r="F251" i="35"/>
  <c r="L252" i="35"/>
  <c r="M252" i="35" s="1"/>
  <c r="N252" i="35" s="1"/>
  <c r="F255" i="35"/>
  <c r="F259" i="35"/>
  <c r="F263" i="35"/>
  <c r="L264" i="35"/>
  <c r="M264" i="35" s="1"/>
  <c r="N264" i="35" s="1"/>
  <c r="F267" i="35"/>
  <c r="F271" i="35"/>
  <c r="F275" i="35"/>
  <c r="F279" i="35"/>
  <c r="L280" i="35"/>
  <c r="M280" i="35" s="1"/>
  <c r="N280" i="35" s="1"/>
  <c r="F283" i="35"/>
  <c r="L284" i="35"/>
  <c r="M284" i="35" s="1"/>
  <c r="N284" i="35" s="1"/>
  <c r="F287" i="35"/>
  <c r="F291" i="35"/>
  <c r="F299" i="35"/>
  <c r="F307" i="35"/>
  <c r="H319" i="35"/>
  <c r="J319" i="35"/>
  <c r="J328" i="35"/>
  <c r="H336" i="35"/>
  <c r="F336" i="35"/>
  <c r="J336" i="35"/>
  <c r="H341" i="35"/>
  <c r="F341" i="35"/>
  <c r="H351" i="35"/>
  <c r="F351" i="35"/>
  <c r="J351" i="35"/>
  <c r="F363" i="35"/>
  <c r="H370" i="35"/>
  <c r="F370" i="35"/>
  <c r="J370" i="35"/>
  <c r="H372" i="35"/>
  <c r="F372" i="35"/>
  <c r="J372" i="35"/>
  <c r="H380" i="35"/>
  <c r="F380" i="35"/>
  <c r="J380" i="35"/>
  <c r="H394" i="35"/>
  <c r="F394" i="35"/>
  <c r="H396" i="35"/>
  <c r="F396" i="35"/>
  <c r="J396" i="35"/>
  <c r="H405" i="35"/>
  <c r="J405" i="35"/>
  <c r="F405" i="35"/>
  <c r="K455" i="35"/>
  <c r="L455" i="35"/>
  <c r="M455" i="35" s="1"/>
  <c r="N455" i="35" s="1"/>
  <c r="F150" i="35"/>
  <c r="F152" i="35"/>
  <c r="F156" i="35"/>
  <c r="F160" i="35"/>
  <c r="F162" i="35"/>
  <c r="F164" i="35"/>
  <c r="F166" i="35"/>
  <c r="F168" i="35"/>
  <c r="F172" i="35"/>
  <c r="F174" i="35"/>
  <c r="F176" i="35"/>
  <c r="F178" i="35"/>
  <c r="F180" i="35"/>
  <c r="F182" i="35"/>
  <c r="F184" i="35"/>
  <c r="F186" i="35"/>
  <c r="F188" i="35"/>
  <c r="F190" i="35"/>
  <c r="F192" i="35"/>
  <c r="F194" i="35"/>
  <c r="F196" i="35"/>
  <c r="F198" i="35"/>
  <c r="F210" i="35"/>
  <c r="F212" i="35"/>
  <c r="F214" i="35"/>
  <c r="H217" i="35"/>
  <c r="J217" i="35"/>
  <c r="H221" i="35"/>
  <c r="J221" i="35"/>
  <c r="H225" i="35"/>
  <c r="J225" i="35"/>
  <c r="H229" i="35"/>
  <c r="J229" i="35"/>
  <c r="H233" i="35"/>
  <c r="J233" i="35"/>
  <c r="H237" i="35"/>
  <c r="J237" i="35"/>
  <c r="H241" i="35"/>
  <c r="J241" i="35"/>
  <c r="H245" i="35"/>
  <c r="J245" i="35"/>
  <c r="H249" i="35"/>
  <c r="J249" i="35"/>
  <c r="H253" i="35"/>
  <c r="J253" i="35"/>
  <c r="H257" i="35"/>
  <c r="J257" i="35"/>
  <c r="H261" i="35"/>
  <c r="J261" i="35"/>
  <c r="H265" i="35"/>
  <c r="J265" i="35"/>
  <c r="H269" i="35"/>
  <c r="J269" i="35"/>
  <c r="H273" i="35"/>
  <c r="J273" i="35"/>
  <c r="H277" i="35"/>
  <c r="J277" i="35"/>
  <c r="H281" i="35"/>
  <c r="J281" i="35"/>
  <c r="H285" i="35"/>
  <c r="J285" i="35"/>
  <c r="H289" i="35"/>
  <c r="J289" i="35"/>
  <c r="H295" i="35"/>
  <c r="J295" i="35"/>
  <c r="H303" i="35"/>
  <c r="J303" i="35"/>
  <c r="H315" i="35"/>
  <c r="J315" i="35"/>
  <c r="F319" i="35"/>
  <c r="H327" i="35"/>
  <c r="J327" i="35"/>
  <c r="H339" i="35"/>
  <c r="F339" i="35"/>
  <c r="J339" i="35"/>
  <c r="H349" i="35"/>
  <c r="F349" i="35"/>
  <c r="J349" i="35"/>
  <c r="H389" i="35"/>
  <c r="F389" i="35"/>
  <c r="J389" i="35"/>
  <c r="J394" i="35"/>
  <c r="H407" i="35"/>
  <c r="J407" i="35"/>
  <c r="F407" i="35"/>
  <c r="H497" i="35"/>
  <c r="J497" i="35"/>
  <c r="F497" i="35"/>
  <c r="J458" i="35"/>
  <c r="F458" i="35"/>
  <c r="H458" i="35"/>
  <c r="H293" i="35"/>
  <c r="J293" i="35"/>
  <c r="H297" i="35"/>
  <c r="J297" i="35"/>
  <c r="H301" i="35"/>
  <c r="J301" i="35"/>
  <c r="H305" i="35"/>
  <c r="J305" i="35"/>
  <c r="H309" i="35"/>
  <c r="J309" i="35"/>
  <c r="H313" i="35"/>
  <c r="J313" i="35"/>
  <c r="H317" i="35"/>
  <c r="J317" i="35"/>
  <c r="H321" i="35"/>
  <c r="J321" i="35"/>
  <c r="H325" i="35"/>
  <c r="J325" i="35"/>
  <c r="H334" i="35"/>
  <c r="J334" i="35"/>
  <c r="H335" i="35"/>
  <c r="F335" i="35"/>
  <c r="J335" i="35"/>
  <c r="H344" i="35"/>
  <c r="F344" i="35"/>
  <c r="H347" i="35"/>
  <c r="F347" i="35"/>
  <c r="H357" i="35"/>
  <c r="F357" i="35"/>
  <c r="J357" i="35"/>
  <c r="H362" i="35"/>
  <c r="F362" i="35"/>
  <c r="H371" i="35"/>
  <c r="J371" i="35"/>
  <c r="H379" i="35"/>
  <c r="J379" i="35"/>
  <c r="F379" i="35"/>
  <c r="H386" i="35"/>
  <c r="F386" i="35"/>
  <c r="H395" i="35"/>
  <c r="J395" i="35"/>
  <c r="H425" i="35"/>
  <c r="J425" i="35"/>
  <c r="F425" i="35"/>
  <c r="H437" i="35"/>
  <c r="J437" i="35"/>
  <c r="F437" i="35"/>
  <c r="H466" i="35"/>
  <c r="F466" i="35"/>
  <c r="J466" i="35"/>
  <c r="H480" i="35"/>
  <c r="F480" i="35"/>
  <c r="J480" i="35"/>
  <c r="H483" i="35"/>
  <c r="J483" i="35"/>
  <c r="F483" i="35"/>
  <c r="H493" i="35"/>
  <c r="F493" i="35"/>
  <c r="J493" i="35"/>
  <c r="F293" i="35"/>
  <c r="F297" i="35"/>
  <c r="F301" i="35"/>
  <c r="L302" i="35"/>
  <c r="M302" i="35" s="1"/>
  <c r="N302" i="35" s="1"/>
  <c r="F305" i="35"/>
  <c r="F321" i="35"/>
  <c r="L322" i="35"/>
  <c r="M322" i="35" s="1"/>
  <c r="N322" i="35" s="1"/>
  <c r="K332" i="35"/>
  <c r="L332" i="35"/>
  <c r="M332" i="35" s="1"/>
  <c r="N332" i="35" s="1"/>
  <c r="H333" i="35"/>
  <c r="F333" i="35"/>
  <c r="H342" i="35"/>
  <c r="J342" i="35"/>
  <c r="H343" i="35"/>
  <c r="F343" i="35"/>
  <c r="J343" i="35"/>
  <c r="H352" i="35"/>
  <c r="F352" i="35"/>
  <c r="H361" i="35"/>
  <c r="J361" i="35"/>
  <c r="J362" i="35"/>
  <c r="H364" i="35"/>
  <c r="F364" i="35"/>
  <c r="J364" i="35"/>
  <c r="F371" i="35"/>
  <c r="H373" i="35"/>
  <c r="F373" i="35"/>
  <c r="H381" i="35"/>
  <c r="F381" i="35"/>
  <c r="K385" i="35"/>
  <c r="L385" i="35"/>
  <c r="M385" i="35" s="1"/>
  <c r="N385" i="35" s="1"/>
  <c r="J386" i="35"/>
  <c r="H392" i="35"/>
  <c r="F392" i="35"/>
  <c r="J392" i="35"/>
  <c r="F395" i="35"/>
  <c r="H402" i="35"/>
  <c r="F402" i="35"/>
  <c r="J402" i="35"/>
  <c r="H409" i="35"/>
  <c r="J409" i="35"/>
  <c r="F409" i="35"/>
  <c r="H421" i="35"/>
  <c r="J421" i="35"/>
  <c r="F421" i="35"/>
  <c r="H439" i="35"/>
  <c r="J439" i="35"/>
  <c r="F439" i="35"/>
  <c r="J463" i="35"/>
  <c r="H463" i="35"/>
  <c r="H499" i="35"/>
  <c r="J499" i="35"/>
  <c r="F499" i="35"/>
  <c r="H329" i="35"/>
  <c r="F329" i="35"/>
  <c r="H337" i="35"/>
  <c r="F337" i="35"/>
  <c r="H345" i="35"/>
  <c r="F345" i="35"/>
  <c r="H353" i="35"/>
  <c r="F353" i="35"/>
  <c r="K354" i="35"/>
  <c r="H355" i="35"/>
  <c r="J355" i="35"/>
  <c r="H356" i="35"/>
  <c r="F356" i="35"/>
  <c r="J356" i="35"/>
  <c r="H365" i="35"/>
  <c r="F365" i="35"/>
  <c r="H368" i="35"/>
  <c r="F368" i="35"/>
  <c r="H378" i="35"/>
  <c r="F378" i="35"/>
  <c r="H387" i="35"/>
  <c r="J387" i="35"/>
  <c r="H388" i="35"/>
  <c r="F388" i="35"/>
  <c r="J388" i="35"/>
  <c r="H397" i="35"/>
  <c r="F397" i="35"/>
  <c r="H415" i="35"/>
  <c r="J415" i="35"/>
  <c r="F415" i="35"/>
  <c r="H431" i="35"/>
  <c r="J431" i="35"/>
  <c r="F431" i="35"/>
  <c r="H447" i="35"/>
  <c r="J447" i="35"/>
  <c r="F447" i="35"/>
  <c r="J459" i="35"/>
  <c r="F459" i="35"/>
  <c r="H459" i="35"/>
  <c r="J462" i="35"/>
  <c r="F462" i="35"/>
  <c r="H462" i="35"/>
  <c r="H474" i="35"/>
  <c r="F474" i="35"/>
  <c r="J474" i="35"/>
  <c r="H476" i="35"/>
  <c r="F476" i="35"/>
  <c r="J476" i="35"/>
  <c r="H488" i="35"/>
  <c r="F488" i="35"/>
  <c r="J488" i="35"/>
  <c r="H358" i="35"/>
  <c r="F358" i="35"/>
  <c r="H366" i="35"/>
  <c r="F366" i="35"/>
  <c r="H374" i="35"/>
  <c r="F374" i="35"/>
  <c r="H382" i="35"/>
  <c r="F382" i="35"/>
  <c r="H390" i="35"/>
  <c r="F390" i="35"/>
  <c r="H398" i="35"/>
  <c r="F398" i="35"/>
  <c r="H400" i="35"/>
  <c r="J400" i="35"/>
  <c r="H401" i="35"/>
  <c r="F401" i="35"/>
  <c r="J401" i="35"/>
  <c r="H411" i="35"/>
  <c r="J411" i="35"/>
  <c r="H413" i="35"/>
  <c r="J413" i="35"/>
  <c r="F413" i="35"/>
  <c r="H427" i="35"/>
  <c r="J427" i="35"/>
  <c r="H429" i="35"/>
  <c r="J429" i="35"/>
  <c r="F429" i="35"/>
  <c r="H443" i="35"/>
  <c r="J443" i="35"/>
  <c r="H445" i="35"/>
  <c r="J445" i="35"/>
  <c r="F445" i="35"/>
  <c r="H467" i="35"/>
  <c r="J467" i="35"/>
  <c r="F467" i="35"/>
  <c r="H484" i="35"/>
  <c r="F484" i="35"/>
  <c r="J484" i="35"/>
  <c r="H490" i="35"/>
  <c r="F490" i="35"/>
  <c r="J490" i="35"/>
  <c r="H506" i="35"/>
  <c r="F506" i="35"/>
  <c r="J506" i="35"/>
  <c r="H403" i="35"/>
  <c r="F403" i="35"/>
  <c r="H417" i="35"/>
  <c r="J417" i="35"/>
  <c r="F417" i="35"/>
  <c r="H419" i="35"/>
  <c r="J419" i="35"/>
  <c r="H433" i="35"/>
  <c r="J433" i="35"/>
  <c r="F433" i="35"/>
  <c r="H435" i="35"/>
  <c r="J435" i="35"/>
  <c r="H449" i="35"/>
  <c r="J449" i="35"/>
  <c r="F449" i="35"/>
  <c r="H451" i="35"/>
  <c r="J451" i="35"/>
  <c r="J457" i="35"/>
  <c r="H457" i="35"/>
  <c r="F457" i="35"/>
  <c r="J464" i="35"/>
  <c r="L464" i="35" s="1"/>
  <c r="M464" i="35" s="1"/>
  <c r="N464" i="35" s="1"/>
  <c r="F464" i="35"/>
  <c r="H473" i="35"/>
  <c r="F473" i="35"/>
  <c r="H475" i="35"/>
  <c r="J475" i="35"/>
  <c r="F475" i="35"/>
  <c r="H498" i="35"/>
  <c r="F498" i="35"/>
  <c r="H500" i="35"/>
  <c r="F500" i="35"/>
  <c r="J500" i="35"/>
  <c r="L414" i="35"/>
  <c r="M414" i="35" s="1"/>
  <c r="N414" i="35" s="1"/>
  <c r="L418" i="35"/>
  <c r="M418" i="35" s="1"/>
  <c r="N418" i="35" s="1"/>
  <c r="L422" i="35"/>
  <c r="M422" i="35" s="1"/>
  <c r="N422" i="35" s="1"/>
  <c r="L426" i="35"/>
  <c r="M426" i="35" s="1"/>
  <c r="N426" i="35" s="1"/>
  <c r="L434" i="35"/>
  <c r="M434" i="35" s="1"/>
  <c r="N434" i="35" s="1"/>
  <c r="L438" i="35"/>
  <c r="M438" i="35" s="1"/>
  <c r="N438" i="35" s="1"/>
  <c r="L442" i="35"/>
  <c r="M442" i="35" s="1"/>
  <c r="N442" i="35" s="1"/>
  <c r="J456" i="35"/>
  <c r="K456" i="35" s="1"/>
  <c r="F456" i="35"/>
  <c r="H465" i="35"/>
  <c r="J465" i="35"/>
  <c r="H468" i="35"/>
  <c r="F468" i="35"/>
  <c r="J468" i="35"/>
  <c r="H477" i="35"/>
  <c r="F477" i="35"/>
  <c r="H485" i="35"/>
  <c r="F485" i="35"/>
  <c r="K489" i="35"/>
  <c r="L489" i="35"/>
  <c r="M489" i="35" s="1"/>
  <c r="N489" i="35" s="1"/>
  <c r="H496" i="35"/>
  <c r="F496" i="35"/>
  <c r="J496" i="35"/>
  <c r="H505" i="35"/>
  <c r="F505" i="35"/>
  <c r="J460" i="35"/>
  <c r="K460" i="35" s="1"/>
  <c r="F460" i="35"/>
  <c r="H469" i="35"/>
  <c r="F469" i="35"/>
  <c r="H472" i="35"/>
  <c r="F472" i="35"/>
  <c r="H482" i="35"/>
  <c r="F482" i="35"/>
  <c r="H491" i="35"/>
  <c r="J491" i="35"/>
  <c r="H492" i="35"/>
  <c r="F492" i="35"/>
  <c r="J492" i="35"/>
  <c r="H501" i="35"/>
  <c r="F501" i="35"/>
  <c r="H504" i="35"/>
  <c r="F504" i="35"/>
  <c r="H470" i="35"/>
  <c r="F470" i="35"/>
  <c r="K471" i="35"/>
  <c r="H478" i="35"/>
  <c r="F478" i="35"/>
  <c r="H486" i="35"/>
  <c r="F486" i="35"/>
  <c r="H494" i="35"/>
  <c r="F494" i="35"/>
  <c r="H502" i="35"/>
  <c r="F502" i="35"/>
  <c r="F4" i="28"/>
  <c r="M29" i="34"/>
  <c r="U29" i="34" s="1"/>
  <c r="M27" i="34"/>
  <c r="X27" i="34" s="1"/>
  <c r="V25" i="34"/>
  <c r="K23" i="34"/>
  <c r="N23" i="34" s="1"/>
  <c r="M18" i="34"/>
  <c r="P18" i="34" s="1"/>
  <c r="M16" i="34"/>
  <c r="W16" i="34" s="1"/>
  <c r="M14" i="34"/>
  <c r="V14" i="34" s="1"/>
  <c r="M12" i="34"/>
  <c r="U12" i="34" s="1"/>
  <c r="M10" i="34"/>
  <c r="X10" i="34" s="1"/>
  <c r="M8" i="34"/>
  <c r="W8" i="34" s="1"/>
  <c r="M6" i="34"/>
  <c r="F5" i="34" s="1"/>
  <c r="K446" i="35" l="1"/>
  <c r="K81" i="35"/>
  <c r="K76" i="35"/>
  <c r="L310" i="35"/>
  <c r="M310" i="35" s="1"/>
  <c r="N310" i="35" s="1"/>
  <c r="L262" i="35"/>
  <c r="M262" i="35" s="1"/>
  <c r="N262" i="35" s="1"/>
  <c r="L137" i="35"/>
  <c r="M137" i="35" s="1"/>
  <c r="N137" i="35" s="1"/>
  <c r="K503" i="35"/>
  <c r="L282" i="35"/>
  <c r="M282" i="35" s="1"/>
  <c r="N282" i="35" s="1"/>
  <c r="K450" i="35"/>
  <c r="L59" i="35"/>
  <c r="M59" i="35" s="1"/>
  <c r="N59" i="35" s="1"/>
  <c r="L73" i="35"/>
  <c r="M73" i="35" s="1"/>
  <c r="N73" i="35" s="1"/>
  <c r="K270" i="35"/>
  <c r="K128" i="35"/>
  <c r="K124" i="35"/>
  <c r="K120" i="35"/>
  <c r="K116" i="35"/>
  <c r="K112" i="35"/>
  <c r="K108" i="35"/>
  <c r="K104" i="35"/>
  <c r="K100" i="35"/>
  <c r="K96" i="35"/>
  <c r="K92" i="35"/>
  <c r="K88" i="35"/>
  <c r="K84" i="35"/>
  <c r="K125" i="35"/>
  <c r="K121" i="35"/>
  <c r="K117" i="35"/>
  <c r="K113" i="35"/>
  <c r="K109" i="35"/>
  <c r="K105" i="35"/>
  <c r="K101" i="35"/>
  <c r="K97" i="35"/>
  <c r="K93" i="35"/>
  <c r="K196" i="35"/>
  <c r="L234" i="35"/>
  <c r="M234" i="35" s="1"/>
  <c r="N234" i="35" s="1"/>
  <c r="K448" i="35"/>
  <c r="K404" i="35"/>
  <c r="L74" i="35"/>
  <c r="M74" i="35" s="1"/>
  <c r="N74" i="35" s="1"/>
  <c r="L66" i="35"/>
  <c r="M66" i="35" s="1"/>
  <c r="N66" i="35" s="1"/>
  <c r="L156" i="35"/>
  <c r="M156" i="35" s="1"/>
  <c r="N156" i="35" s="1"/>
  <c r="L487" i="35"/>
  <c r="M487" i="35" s="1"/>
  <c r="N487" i="35" s="1"/>
  <c r="K406" i="35"/>
  <c r="K292" i="35"/>
  <c r="L377" i="35"/>
  <c r="M377" i="35" s="1"/>
  <c r="N377" i="35" s="1"/>
  <c r="K302" i="35"/>
  <c r="K242" i="35"/>
  <c r="L375" i="35"/>
  <c r="M375" i="35" s="1"/>
  <c r="N375" i="35" s="1"/>
  <c r="K430" i="35"/>
  <c r="K180" i="35"/>
  <c r="L200" i="35"/>
  <c r="M200" i="35" s="1"/>
  <c r="N200" i="35" s="1"/>
  <c r="K134" i="35"/>
  <c r="L132" i="35"/>
  <c r="M132" i="35" s="1"/>
  <c r="N132" i="35" s="1"/>
  <c r="K495" i="35"/>
  <c r="L367" i="35"/>
  <c r="M367" i="35" s="1"/>
  <c r="N367" i="35" s="1"/>
  <c r="L346" i="35"/>
  <c r="M346" i="35" s="1"/>
  <c r="N346" i="35" s="1"/>
  <c r="K294" i="35"/>
  <c r="L78" i="35"/>
  <c r="M78" i="35" s="1"/>
  <c r="N78" i="35" s="1"/>
  <c r="K338" i="35"/>
  <c r="K300" i="35"/>
  <c r="L216" i="35"/>
  <c r="M216" i="35" s="1"/>
  <c r="N216" i="35" s="1"/>
  <c r="K129" i="35"/>
  <c r="L212" i="35"/>
  <c r="M212" i="35" s="1"/>
  <c r="N212" i="35" s="1"/>
  <c r="K224" i="35"/>
  <c r="L268" i="35"/>
  <c r="M268" i="35" s="1"/>
  <c r="N268" i="35" s="1"/>
  <c r="K408" i="35"/>
  <c r="L140" i="35"/>
  <c r="M140" i="35" s="1"/>
  <c r="N140" i="35" s="1"/>
  <c r="K141" i="35"/>
  <c r="K89" i="35"/>
  <c r="K85" i="35"/>
  <c r="K192" i="35"/>
  <c r="K176" i="35"/>
  <c r="L274" i="35"/>
  <c r="M274" i="35" s="1"/>
  <c r="N274" i="35" s="1"/>
  <c r="K170" i="35"/>
  <c r="K438" i="35"/>
  <c r="L270" i="35"/>
  <c r="M270" i="35" s="1"/>
  <c r="N270" i="35" s="1"/>
  <c r="L146" i="35"/>
  <c r="M146" i="35" s="1"/>
  <c r="N146" i="35" s="1"/>
  <c r="K454" i="35"/>
  <c r="K418" i="35"/>
  <c r="L290" i="35"/>
  <c r="M290" i="35" s="1"/>
  <c r="N290" i="35" s="1"/>
  <c r="K254" i="35"/>
  <c r="L220" i="35"/>
  <c r="M220" i="35" s="1"/>
  <c r="N220" i="35" s="1"/>
  <c r="K139" i="35"/>
  <c r="K131" i="35"/>
  <c r="K136" i="35"/>
  <c r="K150" i="35"/>
  <c r="K206" i="35"/>
  <c r="L198" i="35"/>
  <c r="M198" i="35" s="1"/>
  <c r="N198" i="35" s="1"/>
  <c r="L292" i="35"/>
  <c r="M292" i="35" s="1"/>
  <c r="N292" i="35" s="1"/>
  <c r="L242" i="35"/>
  <c r="M242" i="35" s="1"/>
  <c r="N242" i="35" s="1"/>
  <c r="L306" i="35"/>
  <c r="M306" i="35" s="1"/>
  <c r="N306" i="35" s="1"/>
  <c r="L260" i="35"/>
  <c r="M260" i="35" s="1"/>
  <c r="N260" i="35" s="1"/>
  <c r="K248" i="35"/>
  <c r="K232" i="35"/>
  <c r="L416" i="35"/>
  <c r="M416" i="35" s="1"/>
  <c r="N416" i="35" s="1"/>
  <c r="L326" i="35"/>
  <c r="M326" i="35" s="1"/>
  <c r="N326" i="35" s="1"/>
  <c r="L218" i="35"/>
  <c r="M218" i="35" s="1"/>
  <c r="N218" i="35" s="1"/>
  <c r="L432" i="35"/>
  <c r="M432" i="35" s="1"/>
  <c r="N432" i="35" s="1"/>
  <c r="K377" i="35"/>
  <c r="L312" i="35"/>
  <c r="M312" i="35" s="1"/>
  <c r="N312" i="35" s="1"/>
  <c r="L298" i="35"/>
  <c r="M298" i="35" s="1"/>
  <c r="N298" i="35" s="1"/>
  <c r="K272" i="35"/>
  <c r="K216" i="35"/>
  <c r="K126" i="35"/>
  <c r="K122" i="35"/>
  <c r="K118" i="35"/>
  <c r="K114" i="35"/>
  <c r="K110" i="35"/>
  <c r="K106" i="35"/>
  <c r="K102" i="35"/>
  <c r="K98" i="35"/>
  <c r="K94" i="35"/>
  <c r="K90" i="35"/>
  <c r="K86" i="35"/>
  <c r="K127" i="35"/>
  <c r="K123" i="35"/>
  <c r="K119" i="35"/>
  <c r="K115" i="35"/>
  <c r="K111" i="35"/>
  <c r="K107" i="35"/>
  <c r="K103" i="35"/>
  <c r="K99" i="35"/>
  <c r="K95" i="35"/>
  <c r="K91" i="35"/>
  <c r="K87" i="35"/>
  <c r="K83" i="35"/>
  <c r="L136" i="35"/>
  <c r="M136" i="35" s="1"/>
  <c r="N136" i="35" s="1"/>
  <c r="K326" i="35"/>
  <c r="K218" i="35"/>
  <c r="K416" i="35"/>
  <c r="K432" i="35"/>
  <c r="L338" i="35"/>
  <c r="M338" i="35" s="1"/>
  <c r="N338" i="35" s="1"/>
  <c r="K132" i="35"/>
  <c r="H33" i="34"/>
  <c r="K208" i="35"/>
  <c r="L391" i="35"/>
  <c r="M391" i="35" s="1"/>
  <c r="N391" i="35" s="1"/>
  <c r="K383" i="35"/>
  <c r="K258" i="35"/>
  <c r="L240" i="35"/>
  <c r="M240" i="35" s="1"/>
  <c r="N240" i="35" s="1"/>
  <c r="L404" i="35"/>
  <c r="M404" i="35" s="1"/>
  <c r="N404" i="35" s="1"/>
  <c r="K238" i="35"/>
  <c r="L139" i="35"/>
  <c r="M139" i="35" s="1"/>
  <c r="N139" i="35" s="1"/>
  <c r="L131" i="35"/>
  <c r="M131" i="35" s="1"/>
  <c r="N131" i="35" s="1"/>
  <c r="K314" i="35"/>
  <c r="K278" i="35"/>
  <c r="K290" i="35"/>
  <c r="K312" i="35"/>
  <c r="K135" i="35"/>
  <c r="K188" i="35"/>
  <c r="K172" i="35"/>
  <c r="K479" i="35"/>
  <c r="L202" i="35"/>
  <c r="M202" i="35" s="1"/>
  <c r="N202" i="35" s="1"/>
  <c r="L194" i="35"/>
  <c r="M194" i="35" s="1"/>
  <c r="N194" i="35" s="1"/>
  <c r="L138" i="35"/>
  <c r="M138" i="35" s="1"/>
  <c r="N138" i="35" s="1"/>
  <c r="L130" i="35"/>
  <c r="M130" i="35" s="1"/>
  <c r="N130" i="35" s="1"/>
  <c r="K298" i="35"/>
  <c r="K140" i="35"/>
  <c r="U14" i="34"/>
  <c r="X16" i="34"/>
  <c r="N14" i="34"/>
  <c r="X14" i="34"/>
  <c r="Q16" i="34"/>
  <c r="W25" i="34"/>
  <c r="U8" i="34"/>
  <c r="Q8" i="34"/>
  <c r="X8" i="34"/>
  <c r="U10" i="34"/>
  <c r="Q14" i="34"/>
  <c r="W14" i="34"/>
  <c r="U16" i="34"/>
  <c r="T25" i="34"/>
  <c r="X25" i="34"/>
  <c r="U27" i="34"/>
  <c r="L308" i="35"/>
  <c r="M308" i="35" s="1"/>
  <c r="N308" i="35" s="1"/>
  <c r="K308" i="35"/>
  <c r="L182" i="35"/>
  <c r="M182" i="35" s="1"/>
  <c r="N182" i="35" s="1"/>
  <c r="K182" i="35"/>
  <c r="L428" i="35"/>
  <c r="M428" i="35" s="1"/>
  <c r="N428" i="35" s="1"/>
  <c r="K428" i="35"/>
  <c r="L481" i="35"/>
  <c r="M481" i="35" s="1"/>
  <c r="N481" i="35" s="1"/>
  <c r="K399" i="35"/>
  <c r="K367" i="35"/>
  <c r="L314" i="35"/>
  <c r="M314" i="35" s="1"/>
  <c r="N314" i="35" s="1"/>
  <c r="L294" i="35"/>
  <c r="M294" i="35" s="1"/>
  <c r="N294" i="35" s="1"/>
  <c r="L276" i="35"/>
  <c r="M276" i="35" s="1"/>
  <c r="N276" i="35" s="1"/>
  <c r="L228" i="35"/>
  <c r="M228" i="35" s="1"/>
  <c r="N228" i="35" s="1"/>
  <c r="L383" i="35"/>
  <c r="M383" i="35" s="1"/>
  <c r="N383" i="35" s="1"/>
  <c r="K306" i="35"/>
  <c r="L286" i="35"/>
  <c r="M286" i="35" s="1"/>
  <c r="N286" i="35" s="1"/>
  <c r="K286" i="35"/>
  <c r="K260" i="35"/>
  <c r="L250" i="35"/>
  <c r="M250" i="35" s="1"/>
  <c r="N250" i="35" s="1"/>
  <c r="K250" i="35"/>
  <c r="L168" i="35"/>
  <c r="M168" i="35" s="1"/>
  <c r="N168" i="35" s="1"/>
  <c r="K168" i="35"/>
  <c r="L154" i="35"/>
  <c r="M154" i="35" s="1"/>
  <c r="N154" i="35" s="1"/>
  <c r="K154" i="35"/>
  <c r="K274" i="35"/>
  <c r="L258" i="35"/>
  <c r="M258" i="35" s="1"/>
  <c r="N258" i="35" s="1"/>
  <c r="L420" i="35"/>
  <c r="M420" i="35" s="1"/>
  <c r="N420" i="35" s="1"/>
  <c r="K420" i="35"/>
  <c r="K322" i="35"/>
  <c r="L296" i="35"/>
  <c r="M296" i="35" s="1"/>
  <c r="N296" i="35" s="1"/>
  <c r="K296" i="35"/>
  <c r="K268" i="35"/>
  <c r="L238" i="35"/>
  <c r="M238" i="35" s="1"/>
  <c r="N238" i="35" s="1"/>
  <c r="L230" i="35"/>
  <c r="M230" i="35" s="1"/>
  <c r="N230" i="35" s="1"/>
  <c r="K230" i="35"/>
  <c r="L178" i="35"/>
  <c r="M178" i="35" s="1"/>
  <c r="N178" i="35" s="1"/>
  <c r="K178" i="35"/>
  <c r="L444" i="35"/>
  <c r="M444" i="35" s="1"/>
  <c r="N444" i="35" s="1"/>
  <c r="K444" i="35"/>
  <c r="L278" i="35"/>
  <c r="M278" i="35" s="1"/>
  <c r="N278" i="35" s="1"/>
  <c r="K461" i="35"/>
  <c r="L461" i="35"/>
  <c r="M461" i="35" s="1"/>
  <c r="N461" i="35" s="1"/>
  <c r="L164" i="35"/>
  <c r="M164" i="35" s="1"/>
  <c r="N164" i="35" s="1"/>
  <c r="K164" i="35"/>
  <c r="L144" i="35"/>
  <c r="M144" i="35" s="1"/>
  <c r="N144" i="35" s="1"/>
  <c r="K144" i="35"/>
  <c r="L190" i="35"/>
  <c r="M190" i="35" s="1"/>
  <c r="N190" i="35" s="1"/>
  <c r="K190" i="35"/>
  <c r="L436" i="35"/>
  <c r="M436" i="35" s="1"/>
  <c r="N436" i="35" s="1"/>
  <c r="K436" i="35"/>
  <c r="L174" i="35"/>
  <c r="M174" i="35" s="1"/>
  <c r="N174" i="35" s="1"/>
  <c r="K174" i="35"/>
  <c r="L324" i="35"/>
  <c r="M324" i="35" s="1"/>
  <c r="N324" i="35" s="1"/>
  <c r="K324" i="35"/>
  <c r="L304" i="35"/>
  <c r="M304" i="35" s="1"/>
  <c r="N304" i="35" s="1"/>
  <c r="K304" i="35"/>
  <c r="L288" i="35"/>
  <c r="M288" i="35" s="1"/>
  <c r="N288" i="35" s="1"/>
  <c r="L256" i="35"/>
  <c r="M256" i="35" s="1"/>
  <c r="N256" i="35" s="1"/>
  <c r="L248" i="35"/>
  <c r="M248" i="35" s="1"/>
  <c r="N248" i="35" s="1"/>
  <c r="L232" i="35"/>
  <c r="M232" i="35" s="1"/>
  <c r="N232" i="35" s="1"/>
  <c r="L320" i="35"/>
  <c r="M320" i="35" s="1"/>
  <c r="N320" i="35" s="1"/>
  <c r="K320" i="35"/>
  <c r="L266" i="35"/>
  <c r="M266" i="35" s="1"/>
  <c r="N266" i="35" s="1"/>
  <c r="K266" i="35"/>
  <c r="L160" i="35"/>
  <c r="M160" i="35" s="1"/>
  <c r="N160" i="35" s="1"/>
  <c r="K160" i="35"/>
  <c r="K240" i="35"/>
  <c r="L152" i="35"/>
  <c r="M152" i="35" s="1"/>
  <c r="N152" i="35" s="1"/>
  <c r="K152" i="35"/>
  <c r="L186" i="35"/>
  <c r="M186" i="35" s="1"/>
  <c r="N186" i="35" s="1"/>
  <c r="K186" i="35"/>
  <c r="L412" i="35"/>
  <c r="M412" i="35" s="1"/>
  <c r="N412" i="35" s="1"/>
  <c r="K412" i="35"/>
  <c r="K318" i="35"/>
  <c r="L222" i="35"/>
  <c r="M222" i="35" s="1"/>
  <c r="N222" i="35" s="1"/>
  <c r="K477" i="35"/>
  <c r="L477" i="35"/>
  <c r="M477" i="35" s="1"/>
  <c r="N477" i="35" s="1"/>
  <c r="K475" i="35"/>
  <c r="L475" i="35"/>
  <c r="M475" i="35" s="1"/>
  <c r="N475" i="35" s="1"/>
  <c r="K506" i="35"/>
  <c r="L506" i="35"/>
  <c r="M506" i="35" s="1"/>
  <c r="N506" i="35" s="1"/>
  <c r="K445" i="35"/>
  <c r="L445" i="35"/>
  <c r="M445" i="35" s="1"/>
  <c r="N445" i="35" s="1"/>
  <c r="L366" i="35"/>
  <c r="M366" i="35" s="1"/>
  <c r="N366" i="35" s="1"/>
  <c r="K366" i="35"/>
  <c r="K474" i="35"/>
  <c r="L474" i="35"/>
  <c r="M474" i="35" s="1"/>
  <c r="N474" i="35" s="1"/>
  <c r="K355" i="35"/>
  <c r="L355" i="35"/>
  <c r="M355" i="35" s="1"/>
  <c r="N355" i="35" s="1"/>
  <c r="L329" i="35"/>
  <c r="M329" i="35" s="1"/>
  <c r="N329" i="35" s="1"/>
  <c r="K329" i="35"/>
  <c r="L439" i="35"/>
  <c r="M439" i="35" s="1"/>
  <c r="N439" i="35" s="1"/>
  <c r="K439" i="35"/>
  <c r="K373" i="35"/>
  <c r="L373" i="35"/>
  <c r="M373" i="35" s="1"/>
  <c r="N373" i="35" s="1"/>
  <c r="L364" i="35"/>
  <c r="M364" i="35" s="1"/>
  <c r="N364" i="35" s="1"/>
  <c r="K364" i="35"/>
  <c r="K386" i="35"/>
  <c r="L386" i="35"/>
  <c r="M386" i="35" s="1"/>
  <c r="N386" i="35" s="1"/>
  <c r="L347" i="35"/>
  <c r="M347" i="35" s="1"/>
  <c r="N347" i="35" s="1"/>
  <c r="K347" i="35"/>
  <c r="K389" i="35"/>
  <c r="L389" i="35"/>
  <c r="M389" i="35" s="1"/>
  <c r="N389" i="35" s="1"/>
  <c r="K363" i="35"/>
  <c r="L363" i="35"/>
  <c r="M363" i="35" s="1"/>
  <c r="N363" i="35" s="1"/>
  <c r="L494" i="35"/>
  <c r="M494" i="35" s="1"/>
  <c r="N494" i="35" s="1"/>
  <c r="K494" i="35"/>
  <c r="L492" i="35"/>
  <c r="M492" i="35" s="1"/>
  <c r="N492" i="35" s="1"/>
  <c r="K492" i="35"/>
  <c r="K482" i="35"/>
  <c r="L482" i="35"/>
  <c r="M482" i="35" s="1"/>
  <c r="N482" i="35" s="1"/>
  <c r="L472" i="35"/>
  <c r="M472" i="35" s="1"/>
  <c r="N472" i="35" s="1"/>
  <c r="K472" i="35"/>
  <c r="K465" i="35"/>
  <c r="L465" i="35"/>
  <c r="M465" i="35" s="1"/>
  <c r="N465" i="35" s="1"/>
  <c r="K498" i="35"/>
  <c r="L498" i="35"/>
  <c r="M498" i="35" s="1"/>
  <c r="N498" i="35" s="1"/>
  <c r="L451" i="35"/>
  <c r="M451" i="35" s="1"/>
  <c r="N451" i="35" s="1"/>
  <c r="K451" i="35"/>
  <c r="K433" i="35"/>
  <c r="L433" i="35"/>
  <c r="M433" i="35" s="1"/>
  <c r="N433" i="35" s="1"/>
  <c r="K403" i="35"/>
  <c r="L403" i="35"/>
  <c r="M403" i="35" s="1"/>
  <c r="N403" i="35" s="1"/>
  <c r="K467" i="35"/>
  <c r="L467" i="35"/>
  <c r="M467" i="35" s="1"/>
  <c r="N467" i="35" s="1"/>
  <c r="K429" i="35"/>
  <c r="L429" i="35"/>
  <c r="M429" i="35" s="1"/>
  <c r="N429" i="35" s="1"/>
  <c r="K400" i="35"/>
  <c r="L400" i="35"/>
  <c r="M400" i="35" s="1"/>
  <c r="N400" i="35" s="1"/>
  <c r="L374" i="35"/>
  <c r="M374" i="35" s="1"/>
  <c r="N374" i="35" s="1"/>
  <c r="K374" i="35"/>
  <c r="L476" i="35"/>
  <c r="M476" i="35" s="1"/>
  <c r="N476" i="35" s="1"/>
  <c r="K476" i="35"/>
  <c r="K464" i="35"/>
  <c r="K459" i="35"/>
  <c r="L459" i="35"/>
  <c r="M459" i="35" s="1"/>
  <c r="N459" i="35" s="1"/>
  <c r="L431" i="35"/>
  <c r="M431" i="35" s="1"/>
  <c r="N431" i="35" s="1"/>
  <c r="K431" i="35"/>
  <c r="L388" i="35"/>
  <c r="M388" i="35" s="1"/>
  <c r="N388" i="35" s="1"/>
  <c r="K388" i="35"/>
  <c r="K378" i="35"/>
  <c r="L378" i="35"/>
  <c r="M378" i="35" s="1"/>
  <c r="N378" i="35" s="1"/>
  <c r="L368" i="35"/>
  <c r="M368" i="35" s="1"/>
  <c r="N368" i="35" s="1"/>
  <c r="K368" i="35"/>
  <c r="K337" i="35"/>
  <c r="L337" i="35"/>
  <c r="M337" i="35" s="1"/>
  <c r="N337" i="35" s="1"/>
  <c r="K402" i="35"/>
  <c r="L402" i="35"/>
  <c r="M402" i="35" s="1"/>
  <c r="N402" i="35" s="1"/>
  <c r="L392" i="35"/>
  <c r="M392" i="35" s="1"/>
  <c r="N392" i="35" s="1"/>
  <c r="K392" i="35"/>
  <c r="K352" i="35"/>
  <c r="L352" i="35"/>
  <c r="M352" i="35" s="1"/>
  <c r="N352" i="35" s="1"/>
  <c r="L480" i="35"/>
  <c r="M480" i="35" s="1"/>
  <c r="N480" i="35" s="1"/>
  <c r="K480" i="35"/>
  <c r="L456" i="35"/>
  <c r="M456" i="35" s="1"/>
  <c r="N456" i="35" s="1"/>
  <c r="K437" i="35"/>
  <c r="L437" i="35"/>
  <c r="M437" i="35" s="1"/>
  <c r="N437" i="35" s="1"/>
  <c r="K371" i="35"/>
  <c r="L371" i="35"/>
  <c r="M371" i="35" s="1"/>
  <c r="N371" i="35" s="1"/>
  <c r="K335" i="35"/>
  <c r="L335" i="35"/>
  <c r="M335" i="35" s="1"/>
  <c r="N335" i="35" s="1"/>
  <c r="L325" i="35"/>
  <c r="M325" i="35" s="1"/>
  <c r="N325" i="35" s="1"/>
  <c r="K325" i="35"/>
  <c r="L317" i="35"/>
  <c r="M317" i="35" s="1"/>
  <c r="N317" i="35" s="1"/>
  <c r="K317" i="35"/>
  <c r="K309" i="35"/>
  <c r="L309" i="35"/>
  <c r="M309" i="35" s="1"/>
  <c r="N309" i="35" s="1"/>
  <c r="L301" i="35"/>
  <c r="M301" i="35" s="1"/>
  <c r="N301" i="35" s="1"/>
  <c r="K301" i="35"/>
  <c r="L293" i="35"/>
  <c r="M293" i="35" s="1"/>
  <c r="N293" i="35" s="1"/>
  <c r="K293" i="35"/>
  <c r="K497" i="35"/>
  <c r="L497" i="35"/>
  <c r="M497" i="35" s="1"/>
  <c r="N497" i="35" s="1"/>
  <c r="L303" i="35"/>
  <c r="M303" i="35" s="1"/>
  <c r="N303" i="35" s="1"/>
  <c r="K303" i="35"/>
  <c r="L289" i="35"/>
  <c r="M289" i="35" s="1"/>
  <c r="N289" i="35" s="1"/>
  <c r="K289" i="35"/>
  <c r="L281" i="35"/>
  <c r="M281" i="35" s="1"/>
  <c r="N281" i="35" s="1"/>
  <c r="K281" i="35"/>
  <c r="L273" i="35"/>
  <c r="M273" i="35" s="1"/>
  <c r="N273" i="35" s="1"/>
  <c r="K273" i="35"/>
  <c r="L265" i="35"/>
  <c r="M265" i="35" s="1"/>
  <c r="N265" i="35" s="1"/>
  <c r="K265" i="35"/>
  <c r="L257" i="35"/>
  <c r="M257" i="35" s="1"/>
  <c r="N257" i="35" s="1"/>
  <c r="K257" i="35"/>
  <c r="L249" i="35"/>
  <c r="M249" i="35" s="1"/>
  <c r="N249" i="35" s="1"/>
  <c r="K249" i="35"/>
  <c r="L241" i="35"/>
  <c r="M241" i="35" s="1"/>
  <c r="N241" i="35" s="1"/>
  <c r="K241" i="35"/>
  <c r="L233" i="35"/>
  <c r="M233" i="35" s="1"/>
  <c r="N233" i="35" s="1"/>
  <c r="K233" i="35"/>
  <c r="L225" i="35"/>
  <c r="M225" i="35" s="1"/>
  <c r="N225" i="35" s="1"/>
  <c r="K225" i="35"/>
  <c r="L217" i="35"/>
  <c r="M217" i="35" s="1"/>
  <c r="N217" i="35" s="1"/>
  <c r="K217" i="35"/>
  <c r="K370" i="35"/>
  <c r="L370" i="35"/>
  <c r="M370" i="35" s="1"/>
  <c r="N370" i="35" s="1"/>
  <c r="L351" i="35"/>
  <c r="M351" i="35" s="1"/>
  <c r="N351" i="35" s="1"/>
  <c r="K351" i="35"/>
  <c r="L319" i="35"/>
  <c r="M319" i="35" s="1"/>
  <c r="N319" i="35" s="1"/>
  <c r="K319" i="35"/>
  <c r="K328" i="35"/>
  <c r="L328" i="35"/>
  <c r="M328" i="35" s="1"/>
  <c r="N328" i="35" s="1"/>
  <c r="L299" i="35"/>
  <c r="M299" i="35" s="1"/>
  <c r="N299" i="35" s="1"/>
  <c r="K299" i="35"/>
  <c r="K287" i="35"/>
  <c r="L287" i="35"/>
  <c r="M287" i="35" s="1"/>
  <c r="N287" i="35" s="1"/>
  <c r="K279" i="35"/>
  <c r="L279" i="35"/>
  <c r="M279" i="35" s="1"/>
  <c r="N279" i="35" s="1"/>
  <c r="K271" i="35"/>
  <c r="L271" i="35"/>
  <c r="M271" i="35" s="1"/>
  <c r="N271" i="35" s="1"/>
  <c r="K263" i="35"/>
  <c r="L263" i="35"/>
  <c r="M263" i="35" s="1"/>
  <c r="N263" i="35" s="1"/>
  <c r="K255" i="35"/>
  <c r="L255" i="35"/>
  <c r="M255" i="35" s="1"/>
  <c r="N255" i="35" s="1"/>
  <c r="K247" i="35"/>
  <c r="L247" i="35"/>
  <c r="M247" i="35" s="1"/>
  <c r="N247" i="35" s="1"/>
  <c r="K239" i="35"/>
  <c r="L239" i="35"/>
  <c r="M239" i="35" s="1"/>
  <c r="N239" i="35" s="1"/>
  <c r="K231" i="35"/>
  <c r="L231" i="35"/>
  <c r="M231" i="35" s="1"/>
  <c r="N231" i="35" s="1"/>
  <c r="K223" i="35"/>
  <c r="L223" i="35"/>
  <c r="M223" i="35" s="1"/>
  <c r="N223" i="35" s="1"/>
  <c r="K209" i="35"/>
  <c r="L209" i="35"/>
  <c r="M209" i="35" s="1"/>
  <c r="N209" i="35" s="1"/>
  <c r="K155" i="35"/>
  <c r="L155" i="35"/>
  <c r="M155" i="35" s="1"/>
  <c r="N155" i="35" s="1"/>
  <c r="K195" i="35"/>
  <c r="L195" i="35"/>
  <c r="M195" i="35" s="1"/>
  <c r="N195" i="35" s="1"/>
  <c r="K151" i="35"/>
  <c r="L151" i="35"/>
  <c r="M151" i="35" s="1"/>
  <c r="N151" i="35" s="1"/>
  <c r="L441" i="35"/>
  <c r="M441" i="35" s="1"/>
  <c r="N441" i="35" s="1"/>
  <c r="K441" i="35"/>
  <c r="L311" i="35"/>
  <c r="M311" i="35" s="1"/>
  <c r="N311" i="35" s="1"/>
  <c r="K311" i="35"/>
  <c r="K205" i="35"/>
  <c r="L205" i="35"/>
  <c r="M205" i="35" s="1"/>
  <c r="N205" i="35" s="1"/>
  <c r="K169" i="35"/>
  <c r="L169" i="35"/>
  <c r="M169" i="35" s="1"/>
  <c r="N169" i="35" s="1"/>
  <c r="K161" i="35"/>
  <c r="L161" i="35"/>
  <c r="M161" i="35" s="1"/>
  <c r="N161" i="35" s="1"/>
  <c r="K149" i="35"/>
  <c r="L149" i="35"/>
  <c r="M149" i="35" s="1"/>
  <c r="N149" i="35" s="1"/>
  <c r="L147" i="35"/>
  <c r="M147" i="35" s="1"/>
  <c r="N147" i="35" s="1"/>
  <c r="K147" i="35"/>
  <c r="K340" i="35"/>
  <c r="L340" i="35"/>
  <c r="M340" i="35" s="1"/>
  <c r="N340" i="35" s="1"/>
  <c r="K203" i="35"/>
  <c r="L203" i="35"/>
  <c r="M203" i="35" s="1"/>
  <c r="N203" i="35" s="1"/>
  <c r="K181" i="35"/>
  <c r="L181" i="35"/>
  <c r="M181" i="35" s="1"/>
  <c r="N181" i="35" s="1"/>
  <c r="K163" i="35"/>
  <c r="L163" i="35"/>
  <c r="M163" i="35" s="1"/>
  <c r="N163" i="35" s="1"/>
  <c r="K148" i="35"/>
  <c r="K486" i="35"/>
  <c r="L486" i="35"/>
  <c r="M486" i="35" s="1"/>
  <c r="N486" i="35" s="1"/>
  <c r="K449" i="35"/>
  <c r="L449" i="35"/>
  <c r="M449" i="35" s="1"/>
  <c r="N449" i="35" s="1"/>
  <c r="L411" i="35"/>
  <c r="M411" i="35" s="1"/>
  <c r="N411" i="35" s="1"/>
  <c r="K411" i="35"/>
  <c r="L398" i="35"/>
  <c r="M398" i="35" s="1"/>
  <c r="N398" i="35" s="1"/>
  <c r="K398" i="35"/>
  <c r="L415" i="35"/>
  <c r="M415" i="35" s="1"/>
  <c r="N415" i="35" s="1"/>
  <c r="K415" i="35"/>
  <c r="K463" i="35"/>
  <c r="L463" i="35"/>
  <c r="M463" i="35" s="1"/>
  <c r="N463" i="35" s="1"/>
  <c r="K333" i="35"/>
  <c r="L333" i="35"/>
  <c r="M333" i="35" s="1"/>
  <c r="N333" i="35" s="1"/>
  <c r="K191" i="35"/>
  <c r="L191" i="35"/>
  <c r="M191" i="35" s="1"/>
  <c r="N191" i="35" s="1"/>
  <c r="K183" i="35"/>
  <c r="L183" i="35"/>
  <c r="M183" i="35" s="1"/>
  <c r="N183" i="35" s="1"/>
  <c r="K165" i="35"/>
  <c r="L165" i="35"/>
  <c r="M165" i="35" s="1"/>
  <c r="N165" i="35" s="1"/>
  <c r="K453" i="35"/>
  <c r="L453" i="35"/>
  <c r="M453" i="35" s="1"/>
  <c r="N453" i="35" s="1"/>
  <c r="K193" i="35"/>
  <c r="L193" i="35"/>
  <c r="M193" i="35" s="1"/>
  <c r="N193" i="35" s="1"/>
  <c r="K177" i="35"/>
  <c r="L177" i="35"/>
  <c r="M177" i="35" s="1"/>
  <c r="N177" i="35" s="1"/>
  <c r="K159" i="35"/>
  <c r="L159" i="35"/>
  <c r="M159" i="35" s="1"/>
  <c r="N159" i="35" s="1"/>
  <c r="K382" i="35"/>
  <c r="L382" i="35"/>
  <c r="M382" i="35" s="1"/>
  <c r="N382" i="35" s="1"/>
  <c r="L488" i="35"/>
  <c r="M488" i="35" s="1"/>
  <c r="N488" i="35" s="1"/>
  <c r="K488" i="35"/>
  <c r="L462" i="35"/>
  <c r="M462" i="35" s="1"/>
  <c r="N462" i="35" s="1"/>
  <c r="K462" i="35"/>
  <c r="L447" i="35"/>
  <c r="M447" i="35" s="1"/>
  <c r="N447" i="35" s="1"/>
  <c r="K447" i="35"/>
  <c r="K397" i="35"/>
  <c r="L397" i="35"/>
  <c r="M397" i="35" s="1"/>
  <c r="N397" i="35" s="1"/>
  <c r="L356" i="35"/>
  <c r="M356" i="35" s="1"/>
  <c r="N356" i="35" s="1"/>
  <c r="K356" i="35"/>
  <c r="L345" i="35"/>
  <c r="M345" i="35" s="1"/>
  <c r="N345" i="35" s="1"/>
  <c r="K345" i="35"/>
  <c r="L409" i="35"/>
  <c r="M409" i="35" s="1"/>
  <c r="N409" i="35" s="1"/>
  <c r="K409" i="35"/>
  <c r="K381" i="35"/>
  <c r="L381" i="35"/>
  <c r="M381" i="35" s="1"/>
  <c r="N381" i="35" s="1"/>
  <c r="K342" i="35"/>
  <c r="L342" i="35"/>
  <c r="M342" i="35" s="1"/>
  <c r="N342" i="35" s="1"/>
  <c r="K483" i="35"/>
  <c r="L483" i="35"/>
  <c r="M483" i="35" s="1"/>
  <c r="N483" i="35" s="1"/>
  <c r="K395" i="35"/>
  <c r="L395" i="35"/>
  <c r="M395" i="35" s="1"/>
  <c r="N395" i="35" s="1"/>
  <c r="K357" i="35"/>
  <c r="L357" i="35"/>
  <c r="M357" i="35" s="1"/>
  <c r="N357" i="35" s="1"/>
  <c r="K344" i="35"/>
  <c r="L344" i="35"/>
  <c r="M344" i="35" s="1"/>
  <c r="N344" i="35" s="1"/>
  <c r="L460" i="35"/>
  <c r="M460" i="35" s="1"/>
  <c r="N460" i="35" s="1"/>
  <c r="L339" i="35"/>
  <c r="M339" i="35" s="1"/>
  <c r="N339" i="35" s="1"/>
  <c r="K339" i="35"/>
  <c r="L396" i="35"/>
  <c r="M396" i="35" s="1"/>
  <c r="N396" i="35" s="1"/>
  <c r="K396" i="35"/>
  <c r="L372" i="35"/>
  <c r="M372" i="35" s="1"/>
  <c r="N372" i="35" s="1"/>
  <c r="K372" i="35"/>
  <c r="K336" i="35"/>
  <c r="L336" i="35"/>
  <c r="M336" i="35" s="1"/>
  <c r="N336" i="35" s="1"/>
  <c r="K369" i="35"/>
  <c r="L369" i="35"/>
  <c r="M369" i="35" s="1"/>
  <c r="N369" i="35" s="1"/>
  <c r="L331" i="35"/>
  <c r="M331" i="35" s="1"/>
  <c r="N331" i="35" s="1"/>
  <c r="K331" i="35"/>
  <c r="K211" i="35"/>
  <c r="L211" i="35"/>
  <c r="M211" i="35" s="1"/>
  <c r="N211" i="35" s="1"/>
  <c r="K201" i="35"/>
  <c r="L201" i="35"/>
  <c r="M201" i="35" s="1"/>
  <c r="N201" i="35" s="1"/>
  <c r="K207" i="35"/>
  <c r="L207" i="35"/>
  <c r="M207" i="35" s="1"/>
  <c r="N207" i="35" s="1"/>
  <c r="K197" i="35"/>
  <c r="L197" i="35"/>
  <c r="M197" i="35" s="1"/>
  <c r="N197" i="35" s="1"/>
  <c r="K185" i="35"/>
  <c r="L185" i="35"/>
  <c r="M185" i="35" s="1"/>
  <c r="N185" i="35" s="1"/>
  <c r="K167" i="35"/>
  <c r="L167" i="35"/>
  <c r="M167" i="35" s="1"/>
  <c r="N167" i="35" s="1"/>
  <c r="K157" i="35"/>
  <c r="L157" i="35"/>
  <c r="M157" i="35" s="1"/>
  <c r="N157" i="35" s="1"/>
  <c r="L323" i="35"/>
  <c r="M323" i="35" s="1"/>
  <c r="N323" i="35" s="1"/>
  <c r="K323" i="35"/>
  <c r="L145" i="35"/>
  <c r="M145" i="35" s="1"/>
  <c r="N145" i="35" s="1"/>
  <c r="K145" i="35"/>
  <c r="L376" i="35"/>
  <c r="M376" i="35" s="1"/>
  <c r="N376" i="35" s="1"/>
  <c r="K376" i="35"/>
  <c r="L504" i="35"/>
  <c r="M504" i="35" s="1"/>
  <c r="N504" i="35" s="1"/>
  <c r="K504" i="35"/>
  <c r="L343" i="35"/>
  <c r="M343" i="35" s="1"/>
  <c r="N343" i="35" s="1"/>
  <c r="K343" i="35"/>
  <c r="K466" i="35"/>
  <c r="L466" i="35"/>
  <c r="M466" i="35" s="1"/>
  <c r="N466" i="35" s="1"/>
  <c r="L425" i="35"/>
  <c r="M425" i="35" s="1"/>
  <c r="N425" i="35" s="1"/>
  <c r="K425" i="35"/>
  <c r="K458" i="35"/>
  <c r="L458" i="35"/>
  <c r="M458" i="35" s="1"/>
  <c r="N458" i="35" s="1"/>
  <c r="L407" i="35"/>
  <c r="M407" i="35" s="1"/>
  <c r="N407" i="35" s="1"/>
  <c r="K407" i="35"/>
  <c r="L327" i="35"/>
  <c r="M327" i="35" s="1"/>
  <c r="N327" i="35" s="1"/>
  <c r="K327" i="35"/>
  <c r="K394" i="35"/>
  <c r="L394" i="35"/>
  <c r="M394" i="35" s="1"/>
  <c r="N394" i="35" s="1"/>
  <c r="K393" i="35"/>
  <c r="L393" i="35"/>
  <c r="M393" i="35" s="1"/>
  <c r="N393" i="35" s="1"/>
  <c r="K215" i="35"/>
  <c r="L215" i="35"/>
  <c r="M215" i="35" s="1"/>
  <c r="N215" i="35" s="1"/>
  <c r="K175" i="35"/>
  <c r="L175" i="35"/>
  <c r="M175" i="35" s="1"/>
  <c r="N175" i="35" s="1"/>
  <c r="L360" i="35"/>
  <c r="M360" i="35" s="1"/>
  <c r="N360" i="35" s="1"/>
  <c r="K360" i="35"/>
  <c r="L502" i="35"/>
  <c r="M502" i="35" s="1"/>
  <c r="N502" i="35" s="1"/>
  <c r="K502" i="35"/>
  <c r="L470" i="35"/>
  <c r="M470" i="35" s="1"/>
  <c r="N470" i="35" s="1"/>
  <c r="K470" i="35"/>
  <c r="K501" i="35"/>
  <c r="L501" i="35"/>
  <c r="M501" i="35" s="1"/>
  <c r="N501" i="35" s="1"/>
  <c r="L496" i="35"/>
  <c r="M496" i="35" s="1"/>
  <c r="N496" i="35" s="1"/>
  <c r="K496" i="35"/>
  <c r="K485" i="35"/>
  <c r="L485" i="35"/>
  <c r="M485" i="35" s="1"/>
  <c r="N485" i="35" s="1"/>
  <c r="K473" i="35"/>
  <c r="L473" i="35"/>
  <c r="M473" i="35" s="1"/>
  <c r="N473" i="35" s="1"/>
  <c r="K457" i="35"/>
  <c r="L457" i="35"/>
  <c r="M457" i="35" s="1"/>
  <c r="N457" i="35" s="1"/>
  <c r="L435" i="35"/>
  <c r="M435" i="35" s="1"/>
  <c r="N435" i="35" s="1"/>
  <c r="K435" i="35"/>
  <c r="K417" i="35"/>
  <c r="L417" i="35"/>
  <c r="M417" i="35" s="1"/>
  <c r="N417" i="35" s="1"/>
  <c r="K484" i="35"/>
  <c r="L484" i="35"/>
  <c r="M484" i="35" s="1"/>
  <c r="N484" i="35" s="1"/>
  <c r="L443" i="35"/>
  <c r="M443" i="35" s="1"/>
  <c r="N443" i="35" s="1"/>
  <c r="K443" i="35"/>
  <c r="K413" i="35"/>
  <c r="L413" i="35"/>
  <c r="M413" i="35" s="1"/>
  <c r="N413" i="35" s="1"/>
  <c r="L478" i="35"/>
  <c r="M478" i="35" s="1"/>
  <c r="N478" i="35" s="1"/>
  <c r="K478" i="35"/>
  <c r="K491" i="35"/>
  <c r="L491" i="35"/>
  <c r="M491" i="35" s="1"/>
  <c r="N491" i="35" s="1"/>
  <c r="K469" i="35"/>
  <c r="L469" i="35"/>
  <c r="M469" i="35" s="1"/>
  <c r="N469" i="35" s="1"/>
  <c r="K505" i="35"/>
  <c r="L505" i="35"/>
  <c r="M505" i="35" s="1"/>
  <c r="N505" i="35" s="1"/>
  <c r="L468" i="35"/>
  <c r="M468" i="35" s="1"/>
  <c r="N468" i="35" s="1"/>
  <c r="K468" i="35"/>
  <c r="L500" i="35"/>
  <c r="M500" i="35" s="1"/>
  <c r="N500" i="35" s="1"/>
  <c r="K500" i="35"/>
  <c r="L419" i="35"/>
  <c r="M419" i="35" s="1"/>
  <c r="N419" i="35" s="1"/>
  <c r="K419" i="35"/>
  <c r="K490" i="35"/>
  <c r="L490" i="35"/>
  <c r="M490" i="35" s="1"/>
  <c r="N490" i="35" s="1"/>
  <c r="L427" i="35"/>
  <c r="M427" i="35" s="1"/>
  <c r="N427" i="35" s="1"/>
  <c r="K427" i="35"/>
  <c r="L401" i="35"/>
  <c r="M401" i="35" s="1"/>
  <c r="N401" i="35" s="1"/>
  <c r="K401" i="35"/>
  <c r="L390" i="35"/>
  <c r="M390" i="35" s="1"/>
  <c r="N390" i="35" s="1"/>
  <c r="K390" i="35"/>
  <c r="K358" i="35"/>
  <c r="L358" i="35"/>
  <c r="M358" i="35" s="1"/>
  <c r="N358" i="35" s="1"/>
  <c r="K387" i="35"/>
  <c r="L387" i="35"/>
  <c r="M387" i="35" s="1"/>
  <c r="N387" i="35" s="1"/>
  <c r="K365" i="35"/>
  <c r="L365" i="35"/>
  <c r="M365" i="35" s="1"/>
  <c r="N365" i="35" s="1"/>
  <c r="L353" i="35"/>
  <c r="M353" i="35" s="1"/>
  <c r="N353" i="35" s="1"/>
  <c r="K353" i="35"/>
  <c r="K499" i="35"/>
  <c r="L499" i="35"/>
  <c r="M499" i="35" s="1"/>
  <c r="N499" i="35" s="1"/>
  <c r="K421" i="35"/>
  <c r="L421" i="35"/>
  <c r="M421" i="35" s="1"/>
  <c r="N421" i="35" s="1"/>
  <c r="K361" i="35"/>
  <c r="L361" i="35"/>
  <c r="M361" i="35" s="1"/>
  <c r="N361" i="35" s="1"/>
  <c r="K493" i="35"/>
  <c r="L493" i="35"/>
  <c r="M493" i="35" s="1"/>
  <c r="N493" i="35" s="1"/>
  <c r="K379" i="35"/>
  <c r="L379" i="35"/>
  <c r="M379" i="35" s="1"/>
  <c r="N379" i="35" s="1"/>
  <c r="K362" i="35"/>
  <c r="L362" i="35"/>
  <c r="M362" i="35" s="1"/>
  <c r="N362" i="35" s="1"/>
  <c r="K334" i="35"/>
  <c r="L334" i="35"/>
  <c r="M334" i="35" s="1"/>
  <c r="N334" i="35" s="1"/>
  <c r="K321" i="35"/>
  <c r="L321" i="35"/>
  <c r="M321" i="35" s="1"/>
  <c r="N321" i="35" s="1"/>
  <c r="L313" i="35"/>
  <c r="M313" i="35" s="1"/>
  <c r="N313" i="35" s="1"/>
  <c r="K313" i="35"/>
  <c r="L305" i="35"/>
  <c r="M305" i="35" s="1"/>
  <c r="N305" i="35" s="1"/>
  <c r="K305" i="35"/>
  <c r="L297" i="35"/>
  <c r="M297" i="35" s="1"/>
  <c r="N297" i="35" s="1"/>
  <c r="K297" i="35"/>
  <c r="K349" i="35"/>
  <c r="L349" i="35"/>
  <c r="M349" i="35" s="1"/>
  <c r="N349" i="35" s="1"/>
  <c r="L315" i="35"/>
  <c r="M315" i="35" s="1"/>
  <c r="N315" i="35" s="1"/>
  <c r="K315" i="35"/>
  <c r="L295" i="35"/>
  <c r="M295" i="35" s="1"/>
  <c r="N295" i="35" s="1"/>
  <c r="K295" i="35"/>
  <c r="L285" i="35"/>
  <c r="M285" i="35" s="1"/>
  <c r="N285" i="35" s="1"/>
  <c r="K285" i="35"/>
  <c r="L277" i="35"/>
  <c r="M277" i="35" s="1"/>
  <c r="N277" i="35" s="1"/>
  <c r="K277" i="35"/>
  <c r="L269" i="35"/>
  <c r="M269" i="35" s="1"/>
  <c r="N269" i="35" s="1"/>
  <c r="K269" i="35"/>
  <c r="L261" i="35"/>
  <c r="M261" i="35" s="1"/>
  <c r="N261" i="35" s="1"/>
  <c r="K261" i="35"/>
  <c r="L253" i="35"/>
  <c r="M253" i="35" s="1"/>
  <c r="N253" i="35" s="1"/>
  <c r="K253" i="35"/>
  <c r="L245" i="35"/>
  <c r="M245" i="35" s="1"/>
  <c r="N245" i="35" s="1"/>
  <c r="K245" i="35"/>
  <c r="L237" i="35"/>
  <c r="M237" i="35" s="1"/>
  <c r="N237" i="35" s="1"/>
  <c r="K237" i="35"/>
  <c r="L229" i="35"/>
  <c r="M229" i="35" s="1"/>
  <c r="N229" i="35" s="1"/>
  <c r="K229" i="35"/>
  <c r="L221" i="35"/>
  <c r="M221" i="35" s="1"/>
  <c r="N221" i="35" s="1"/>
  <c r="K221" i="35"/>
  <c r="K405" i="35"/>
  <c r="L405" i="35"/>
  <c r="M405" i="35" s="1"/>
  <c r="N405" i="35" s="1"/>
  <c r="K380" i="35"/>
  <c r="L380" i="35"/>
  <c r="M380" i="35" s="1"/>
  <c r="N380" i="35" s="1"/>
  <c r="K341" i="35"/>
  <c r="L341" i="35"/>
  <c r="M341" i="35" s="1"/>
  <c r="N341" i="35" s="1"/>
  <c r="L384" i="35"/>
  <c r="M384" i="35" s="1"/>
  <c r="N384" i="35" s="1"/>
  <c r="K384" i="35"/>
  <c r="K348" i="35"/>
  <c r="L348" i="35"/>
  <c r="M348" i="35" s="1"/>
  <c r="N348" i="35" s="1"/>
  <c r="L307" i="35"/>
  <c r="M307" i="35" s="1"/>
  <c r="N307" i="35" s="1"/>
  <c r="K307" i="35"/>
  <c r="L291" i="35"/>
  <c r="M291" i="35" s="1"/>
  <c r="N291" i="35" s="1"/>
  <c r="K291" i="35"/>
  <c r="K283" i="35"/>
  <c r="L283" i="35"/>
  <c r="M283" i="35" s="1"/>
  <c r="N283" i="35" s="1"/>
  <c r="K275" i="35"/>
  <c r="L275" i="35"/>
  <c r="M275" i="35" s="1"/>
  <c r="N275" i="35" s="1"/>
  <c r="K267" i="35"/>
  <c r="L267" i="35"/>
  <c r="M267" i="35" s="1"/>
  <c r="N267" i="35" s="1"/>
  <c r="K259" i="35"/>
  <c r="L259" i="35"/>
  <c r="M259" i="35" s="1"/>
  <c r="N259" i="35" s="1"/>
  <c r="K251" i="35"/>
  <c r="L251" i="35"/>
  <c r="M251" i="35" s="1"/>
  <c r="N251" i="35" s="1"/>
  <c r="K243" i="35"/>
  <c r="L243" i="35"/>
  <c r="M243" i="35" s="1"/>
  <c r="N243" i="35" s="1"/>
  <c r="K235" i="35"/>
  <c r="L235" i="35"/>
  <c r="M235" i="35" s="1"/>
  <c r="N235" i="35" s="1"/>
  <c r="K227" i="35"/>
  <c r="L227" i="35"/>
  <c r="M227" i="35" s="1"/>
  <c r="N227" i="35" s="1"/>
  <c r="K219" i="35"/>
  <c r="L219" i="35"/>
  <c r="M219" i="35" s="1"/>
  <c r="N219" i="35" s="1"/>
  <c r="K213" i="35"/>
  <c r="L213" i="35"/>
  <c r="M213" i="35" s="1"/>
  <c r="N213" i="35" s="1"/>
  <c r="K153" i="35"/>
  <c r="L153" i="35"/>
  <c r="M153" i="35" s="1"/>
  <c r="N153" i="35" s="1"/>
  <c r="K199" i="35"/>
  <c r="L199" i="35"/>
  <c r="M199" i="35" s="1"/>
  <c r="N199" i="35" s="1"/>
  <c r="K350" i="35"/>
  <c r="L350" i="35"/>
  <c r="M350" i="35" s="1"/>
  <c r="N350" i="35" s="1"/>
  <c r="K187" i="35"/>
  <c r="L187" i="35"/>
  <c r="M187" i="35" s="1"/>
  <c r="N187" i="35" s="1"/>
  <c r="K179" i="35"/>
  <c r="L179" i="35"/>
  <c r="M179" i="35" s="1"/>
  <c r="N179" i="35" s="1"/>
  <c r="K171" i="35"/>
  <c r="L171" i="35"/>
  <c r="M171" i="35" s="1"/>
  <c r="N171" i="35" s="1"/>
  <c r="L143" i="35"/>
  <c r="M143" i="35" s="1"/>
  <c r="N143" i="35" s="1"/>
  <c r="K143" i="35"/>
  <c r="L423" i="35"/>
  <c r="M423" i="35" s="1"/>
  <c r="N423" i="35" s="1"/>
  <c r="K423" i="35"/>
  <c r="K189" i="35"/>
  <c r="L189" i="35"/>
  <c r="M189" i="35" s="1"/>
  <c r="N189" i="35" s="1"/>
  <c r="K173" i="35"/>
  <c r="L173" i="35"/>
  <c r="M173" i="35" s="1"/>
  <c r="N173" i="35" s="1"/>
  <c r="N32" i="34"/>
  <c r="V12" i="34"/>
  <c r="V10" i="34"/>
  <c r="N12" i="34"/>
  <c r="W12" i="34"/>
  <c r="M23" i="34"/>
  <c r="V29" i="34"/>
  <c r="V8" i="34"/>
  <c r="N10" i="34"/>
  <c r="W10" i="34"/>
  <c r="Q12" i="34"/>
  <c r="X12" i="34"/>
  <c r="V16" i="34"/>
  <c r="N18" i="34"/>
  <c r="V27" i="34"/>
  <c r="N29" i="34"/>
  <c r="W29" i="34"/>
  <c r="N8" i="34"/>
  <c r="Q10" i="34"/>
  <c r="N16" i="34"/>
  <c r="U25" i="34"/>
  <c r="N27" i="34"/>
  <c r="W27" i="34"/>
  <c r="R29" i="34"/>
  <c r="R32" i="34" s="1"/>
  <c r="X29" i="34"/>
  <c r="T27" i="34"/>
  <c r="T32" i="34" s="1"/>
  <c r="J18" i="28"/>
  <c r="Q32" i="34" l="1"/>
  <c r="U23" i="34"/>
  <c r="M4" i="34" s="1"/>
  <c r="X23" i="34"/>
  <c r="S23" i="34"/>
  <c r="S32" i="34" s="1"/>
  <c r="W23" i="34"/>
  <c r="V23" i="34"/>
  <c r="E33" i="34"/>
  <c r="N33" i="34" l="1"/>
  <c r="U32" i="34" s="1"/>
  <c r="V32" i="34" l="1"/>
  <c r="X32" i="34" s="1"/>
  <c r="V30" i="23"/>
  <c r="W32" i="34" l="1"/>
  <c r="T30" i="23"/>
  <c r="U30" i="23"/>
  <c r="W30" i="23"/>
  <c r="X30" i="23"/>
  <c r="C43" i="31" l="1"/>
  <c r="C39" i="31"/>
  <c r="C38" i="31"/>
  <c r="C37" i="31"/>
  <c r="J10" i="35" s="1"/>
  <c r="C36" i="31"/>
  <c r="C35"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C16" i="31"/>
  <c r="D15" i="31"/>
  <c r="C15" i="31"/>
  <c r="D14" i="31"/>
  <c r="C14" i="31"/>
  <c r="D13" i="31"/>
  <c r="C13" i="31"/>
  <c r="D12" i="31"/>
  <c r="C12" i="31"/>
  <c r="D11" i="31"/>
  <c r="C11" i="31"/>
  <c r="D10" i="31"/>
  <c r="C10" i="31"/>
  <c r="D9" i="31"/>
  <c r="C9" i="31"/>
  <c r="D8" i="31"/>
  <c r="C8" i="31"/>
  <c r="D7" i="31"/>
  <c r="C7" i="31"/>
  <c r="D6" i="31"/>
  <c r="C6" i="31"/>
  <c r="H10" i="35" s="1"/>
  <c r="D5" i="31"/>
  <c r="C5" i="31"/>
  <c r="D4" i="31"/>
  <c r="C4" i="31"/>
  <c r="C3" i="31"/>
  <c r="H8" i="36" l="1"/>
  <c r="H8" i="35"/>
  <c r="H9" i="36"/>
  <c r="H10" i="36"/>
  <c r="H9" i="35"/>
  <c r="J8" i="36"/>
  <c r="J7" i="36"/>
  <c r="J8" i="35"/>
  <c r="J7" i="35"/>
  <c r="K10" i="35"/>
  <c r="L10" i="35" s="1"/>
  <c r="M10" i="35" s="1"/>
  <c r="N10" i="35" s="1"/>
  <c r="H7" i="36"/>
  <c r="H7" i="35"/>
  <c r="J9" i="36"/>
  <c r="J10" i="36"/>
  <c r="J9" i="35"/>
  <c r="M6" i="23"/>
  <c r="F5" i="23" s="1"/>
  <c r="H4" i="28" s="1"/>
  <c r="K7" i="36" l="1"/>
  <c r="L7" i="36" s="1"/>
  <c r="K8" i="36"/>
  <c r="K9" i="36"/>
  <c r="M7" i="36"/>
  <c r="K7" i="35"/>
  <c r="L7" i="35" s="1"/>
  <c r="L9" i="35"/>
  <c r="M9" i="35" s="1"/>
  <c r="N9" i="35" s="1"/>
  <c r="K9" i="35"/>
  <c r="L9" i="36"/>
  <c r="M9" i="36" s="1"/>
  <c r="N9" i="36" s="1"/>
  <c r="L8" i="36"/>
  <c r="M8" i="36" s="1"/>
  <c r="N8" i="36" s="1"/>
  <c r="L10" i="36"/>
  <c r="M10" i="36" s="1"/>
  <c r="N10" i="36" s="1"/>
  <c r="K10" i="36"/>
  <c r="K8" i="35"/>
  <c r="L8" i="35" s="1"/>
  <c r="M8" i="35" s="1"/>
  <c r="N8" i="35" s="1"/>
  <c r="M28" i="23"/>
  <c r="N28" i="23" s="1"/>
  <c r="L507" i="35" l="1"/>
  <c r="N21" i="34" s="1"/>
  <c r="H22" i="28" s="1"/>
  <c r="H21" i="28" s="1"/>
  <c r="M7" i="35"/>
  <c r="M507" i="36"/>
  <c r="L22" i="23" s="1"/>
  <c r="N7" i="36"/>
  <c r="N507" i="36" s="1"/>
  <c r="D507" i="36" s="1"/>
  <c r="L507" i="36"/>
  <c r="N22" i="23" s="1"/>
  <c r="I22" i="28" s="1"/>
  <c r="I21" i="28" s="1"/>
  <c r="M16" i="23"/>
  <c r="M14" i="23"/>
  <c r="M12" i="23"/>
  <c r="M10" i="23"/>
  <c r="M8" i="23"/>
  <c r="M507" i="35" l="1"/>
  <c r="L21" i="34" s="1"/>
  <c r="M21" i="34" s="1"/>
  <c r="P21" i="34" s="1"/>
  <c r="N7" i="35"/>
  <c r="N507" i="35" s="1"/>
  <c r="D507" i="35" s="1"/>
  <c r="G33" i="34"/>
  <c r="D33" i="34" s="1"/>
  <c r="N31" i="34"/>
  <c r="M5" i="34" s="1"/>
  <c r="M34" i="23"/>
  <c r="M32" i="23"/>
  <c r="M26" i="23"/>
  <c r="X26" i="23" s="1"/>
  <c r="M22" i="23"/>
  <c r="P22" i="23" s="1"/>
  <c r="Y22" i="23" s="1"/>
  <c r="Z22" i="23" s="1"/>
  <c r="M20" i="23"/>
  <c r="M18" i="23"/>
  <c r="K24" i="23"/>
  <c r="M24" i="23" s="1"/>
  <c r="Y21" i="34" l="1"/>
  <c r="Y32" i="34" s="1"/>
  <c r="Z21" i="34"/>
  <c r="Z32" i="34" s="1"/>
  <c r="P32" i="34"/>
  <c r="N7" i="34"/>
  <c r="M31" i="34"/>
  <c r="M7" i="34" s="1"/>
  <c r="S24" i="23"/>
  <c r="W24" i="23"/>
  <c r="U24" i="23"/>
  <c r="X24" i="23"/>
  <c r="V24" i="23"/>
  <c r="N24" i="23"/>
  <c r="H38" i="23" s="1"/>
  <c r="I18" i="28" s="1"/>
  <c r="U26" i="23"/>
  <c r="W26" i="23"/>
  <c r="T26" i="23"/>
  <c r="V26" i="23"/>
  <c r="K31" i="34" l="1"/>
  <c r="K7" i="34" s="1"/>
  <c r="H31" i="34"/>
  <c r="H7" i="34" s="1"/>
  <c r="P18" i="23"/>
  <c r="U16" i="23"/>
  <c r="X14" i="23"/>
  <c r="W12" i="23"/>
  <c r="W10" i="23"/>
  <c r="N37" i="23"/>
  <c r="N20" i="23" l="1"/>
  <c r="P20" i="23"/>
  <c r="X28" i="23"/>
  <c r="V28" i="23"/>
  <c r="T28" i="23"/>
  <c r="W28" i="23"/>
  <c r="U28" i="23"/>
  <c r="X32" i="23"/>
  <c r="V32" i="23"/>
  <c r="T32" i="23"/>
  <c r="W32" i="23"/>
  <c r="U32" i="23"/>
  <c r="W34" i="23"/>
  <c r="U34" i="23"/>
  <c r="X34" i="23"/>
  <c r="V34" i="23"/>
  <c r="R34" i="23"/>
  <c r="R37" i="23" s="1"/>
  <c r="H9" i="28" s="1"/>
  <c r="S37" i="23"/>
  <c r="H10" i="28" s="1"/>
  <c r="N26" i="23"/>
  <c r="N18" i="23"/>
  <c r="N14" i="23"/>
  <c r="W14" i="23"/>
  <c r="U14" i="23"/>
  <c r="X12" i="23"/>
  <c r="Q12" i="23"/>
  <c r="N10" i="23"/>
  <c r="V10" i="23"/>
  <c r="Q10" i="23"/>
  <c r="U10" i="23"/>
  <c r="X10" i="23"/>
  <c r="U8" i="23"/>
  <c r="Q8" i="23"/>
  <c r="V16" i="23"/>
  <c r="N8" i="23"/>
  <c r="W8" i="23"/>
  <c r="U12" i="23"/>
  <c r="V14" i="23"/>
  <c r="N16" i="23"/>
  <c r="W16" i="23"/>
  <c r="N32" i="23"/>
  <c r="N34" i="23"/>
  <c r="V8" i="23"/>
  <c r="X8" i="23"/>
  <c r="V12" i="23"/>
  <c r="Q16" i="23"/>
  <c r="X16" i="23"/>
  <c r="N12" i="23"/>
  <c r="Q14" i="23"/>
  <c r="G38" i="23" l="1"/>
  <c r="H18" i="28" s="1"/>
  <c r="N38" i="23"/>
  <c r="U37" i="23" s="1"/>
  <c r="Q37" i="23"/>
  <c r="H8" i="28" s="1"/>
  <c r="F38" i="23"/>
  <c r="G18" i="28" s="1"/>
  <c r="T37" i="23"/>
  <c r="H11" i="28" s="1"/>
  <c r="P37" i="23"/>
  <c r="H7" i="28" s="1"/>
  <c r="Y37" i="23"/>
  <c r="H16" i="28" s="1"/>
  <c r="Z37" i="23"/>
  <c r="H17" i="28" s="1"/>
  <c r="N36" i="23"/>
  <c r="M4" i="23"/>
  <c r="V37" i="23" l="1"/>
  <c r="H13" i="28" s="1"/>
  <c r="H12" i="28"/>
  <c r="N7" i="23"/>
  <c r="J4" i="28" s="1"/>
  <c r="M5" i="23"/>
  <c r="M36" i="23"/>
  <c r="M7" i="23" s="1"/>
  <c r="D38" i="23"/>
  <c r="W37" i="23" l="1"/>
  <c r="X37" i="23"/>
  <c r="H36" i="23"/>
  <c r="H7" i="23" s="1"/>
  <c r="K36" i="23"/>
  <c r="K7" i="23" s="1"/>
  <c r="G5" i="28" l="1"/>
  <c r="K4" i="28" l="1"/>
  <c r="F18" i="28"/>
  <c r="J25" i="28" s="1"/>
  <c r="H14" i="28"/>
  <c r="H15" i="28"/>
  <c r="I25" i="28" l="1"/>
  <c r="G25" i="28" s="1"/>
  <c r="H25" i="28" s="1"/>
  <c r="K3" i="28"/>
  <c r="J5" i="28"/>
</calcChain>
</file>

<file path=xl/sharedStrings.xml><?xml version="1.0" encoding="utf-8"?>
<sst xmlns="http://schemas.openxmlformats.org/spreadsheetml/2006/main" count="3404" uniqueCount="728">
  <si>
    <t>Počet podpůrných personálních opatření ve školách</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</si>
  <si>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</si>
  <si>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</si>
  <si>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</si>
  <si>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</si>
  <si>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</si>
  <si>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</si>
  <si>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</si>
  <si>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</si>
  <si>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</si>
  <si>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</si>
  <si>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</si>
  <si>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</si>
  <si>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</si>
  <si>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</si>
  <si>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</si>
  <si>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</si>
  <si>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</si>
  <si>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</si>
  <si>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</si>
  <si>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</si>
  <si>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</si>
  <si>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</si>
  <si>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</si>
  <si>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</si>
  <si>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</si>
  <si>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</si>
  <si>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</si>
  <si>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</si>
  <si>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</si>
  <si>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</si>
  <si>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</si>
  <si>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</si>
  <si>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</si>
  <si>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</si>
  <si>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</si>
  <si>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</si>
  <si>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</si>
  <si>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</si>
  <si>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</si>
  <si>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</si>
  <si>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</si>
  <si>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</si>
  <si>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</si>
  <si>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</si>
  <si>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</si>
  <si>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</si>
  <si>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</si>
  <si>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</si>
  <si>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</si>
  <si>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</si>
  <si>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</si>
  <si>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</si>
  <si>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</si>
  <si>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</si>
  <si>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</si>
  <si>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</si>
  <si>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Počet dětí/žáků</t>
  </si>
  <si>
    <t>Základní škola</t>
  </si>
  <si>
    <t>Mateřská škola</t>
  </si>
  <si>
    <t>kliknutím na barevný blok budete přesměrováni na vybraný subjekt</t>
  </si>
  <si>
    <t>6.</t>
  </si>
  <si>
    <t>Souhrnné hodnoty za celý projekt se vypočítají na listě "Souhrn". Ty přepište do žádosti.</t>
  </si>
  <si>
    <t>7.</t>
  </si>
  <si>
    <t>8.</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</si>
  <si>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</si>
  <si>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</si>
  <si>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</si>
  <si>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</si>
  <si>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</si>
  <si>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Školní asistent – personální podpora MŠ</t>
  </si>
  <si>
    <t>Školní speciální pedagog – personální podpora MŠ</t>
  </si>
  <si>
    <t>Školní psycholog – personální podpora MŠ</t>
  </si>
  <si>
    <t>Sociální pedagog – personální podpora MŠ</t>
  </si>
  <si>
    <t>Chůva – personální podpora MŠ</t>
  </si>
  <si>
    <t>Práce chůvy v mateřské škole ve výši úvazku 0,1 na jeden měsíc</t>
  </si>
  <si>
    <t>1.5</t>
  </si>
  <si>
    <t>Realizovaná výuka s ICT </t>
  </si>
  <si>
    <t>Realizovaný projektový den</t>
  </si>
  <si>
    <t>Projektový den mimo školu</t>
  </si>
  <si>
    <t>Realizovaný projektový den mimo školu</t>
  </si>
  <si>
    <t>Odborně zaměřená tematická setkávání a spolupráce s rodiči dětí v MŠ</t>
  </si>
  <si>
    <t xml:space="preserve">Realizovaná dvouhodinová setkání v celkovém rozsahu 12 h </t>
  </si>
  <si>
    <t xml:space="preserve">Počet platforem pro odborná tematická setkání </t>
  </si>
  <si>
    <t>Počet produktů polytechnického vzdělávání</t>
  </si>
  <si>
    <t xml:space="preserve">Počet rozvojových aktivit vedoucích k rozvoji kompetencí </t>
  </si>
  <si>
    <t>Sdílení zkušeností pedagogů z různých škol/ školských zařízení prostřednictvím vzájemných návštěv</t>
  </si>
  <si>
    <t>Školní asistent – personální podpora ZŠ</t>
  </si>
  <si>
    <t>Práce školního asistenta ve škole ve výši úvazku 0,1 na jeden měsíc</t>
  </si>
  <si>
    <t>Školní speciální pedagog – personální podpora ZŠ</t>
  </si>
  <si>
    <t>Školní psycholog – personální podpora ZŠ</t>
  </si>
  <si>
    <t>Sociální pedagog – personální podpora ZŠ</t>
  </si>
  <si>
    <t>Školní kariérový poradce – personální podpora ZŠ</t>
  </si>
  <si>
    <t>Sdílení zkušeností pedagogů z různých škol/školských zařízení prostřednictvím vzájemných návštěv</t>
  </si>
  <si>
    <t>Tandemová výuka v ZŠ</t>
  </si>
  <si>
    <t xml:space="preserve">Klub pro žáky ZŠ </t>
  </si>
  <si>
    <t>Ucelený proces zřízení, vybavení a realizace klubu</t>
  </si>
  <si>
    <t>Doučování žáků ZŠ ohrožených školním neúspěchem</t>
  </si>
  <si>
    <t>Ucelený blok doučování</t>
  </si>
  <si>
    <t>Odborně zaměřená tematická setkávání a spolupráce s rodiči žáků ZŠ</t>
  </si>
  <si>
    <t>Realizovaná dvouhodinová setkání v celkovém rozsahu 12 h</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</si>
  <si>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</si>
  <si>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</si>
  <si>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</si>
  <si>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</si>
  <si>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</si>
  <si>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</si>
  <si>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</si>
  <si>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</si>
  <si>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</si>
  <si>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 xml:space="preserve">  Za projekt celkem</t>
  </si>
  <si>
    <t>verze 1</t>
  </si>
  <si>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</si>
  <si>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 xml:space="preserve">Tato tabulka není určena pro žadatele. Slouží pro potřeby administrativní kontroly MŠMT. </t>
  </si>
  <si>
    <t>Kč</t>
  </si>
  <si>
    <t>komplet vyplněná mobilita</t>
  </si>
  <si>
    <t>počet dní mobility</t>
  </si>
  <si>
    <t>Počet dní</t>
  </si>
  <si>
    <t>Mzdové příspěvky</t>
  </si>
  <si>
    <t>Pobytové náklady</t>
  </si>
  <si>
    <t>Cestovné (náklady na zpáteční jízdenku/ letenku)</t>
  </si>
  <si>
    <t>vyberte ze seznamu cílovou zemi</t>
  </si>
  <si>
    <t xml:space="preserve">vyberte ze seznamu vzdálenost určenou podle  webu ec.europa.eu </t>
  </si>
  <si>
    <t>Účastník 1</t>
  </si>
  <si>
    <t>Dánsko</t>
  </si>
  <si>
    <t>100 až 499 km</t>
  </si>
  <si>
    <t>Účastník 2</t>
  </si>
  <si>
    <t xml:space="preserve"> </t>
  </si>
  <si>
    <t>Účastník 3</t>
  </si>
  <si>
    <t>Účastník 4</t>
  </si>
  <si>
    <t>Irsko</t>
  </si>
  <si>
    <t>500 až 1 999 km</t>
  </si>
  <si>
    <t>Účastník 5</t>
  </si>
  <si>
    <t>Estonsko</t>
  </si>
  <si>
    <t>Účastník 6</t>
  </si>
  <si>
    <t>Účastník 7</t>
  </si>
  <si>
    <t>Účastník 8</t>
  </si>
  <si>
    <t>Účastník 9</t>
  </si>
  <si>
    <t>Účastník 10</t>
  </si>
  <si>
    <t>Účastník 11</t>
  </si>
  <si>
    <t>Účastník 12</t>
  </si>
  <si>
    <t>Účastník 13</t>
  </si>
  <si>
    <t>Účastník 14</t>
  </si>
  <si>
    <t>Účastník 15</t>
  </si>
  <si>
    <t>Účastník 16</t>
  </si>
  <si>
    <t>Účastník 17</t>
  </si>
  <si>
    <t>Účastník 18</t>
  </si>
  <si>
    <t>Účastník 19</t>
  </si>
  <si>
    <t>Účastník 20</t>
  </si>
  <si>
    <t>Účastník 21</t>
  </si>
  <si>
    <t>Účastník 22</t>
  </si>
  <si>
    <t>Účastník 23</t>
  </si>
  <si>
    <t>Účastník 24</t>
  </si>
  <si>
    <t>Účastník 25</t>
  </si>
  <si>
    <t>Účastník 26</t>
  </si>
  <si>
    <t>Účastník 27</t>
  </si>
  <si>
    <t>Účastník 28</t>
  </si>
  <si>
    <t>Účastník 29</t>
  </si>
  <si>
    <t>Účastník 30</t>
  </si>
  <si>
    <t>Účastník 31</t>
  </si>
  <si>
    <t>Účastník 32</t>
  </si>
  <si>
    <t>Účastník 33</t>
  </si>
  <si>
    <t>Účastník 34</t>
  </si>
  <si>
    <t>Účastník 35</t>
  </si>
  <si>
    <t>Účastník 36</t>
  </si>
  <si>
    <t>Účastník 37</t>
  </si>
  <si>
    <t>Účastník 38</t>
  </si>
  <si>
    <t>Účastník 39</t>
  </si>
  <si>
    <t>Účastník 40</t>
  </si>
  <si>
    <t>Účastník 41</t>
  </si>
  <si>
    <t>Účastník 42</t>
  </si>
  <si>
    <t>Účastník 43</t>
  </si>
  <si>
    <t>Účastník 44</t>
  </si>
  <si>
    <t>Účastník 45</t>
  </si>
  <si>
    <t>Účastník 46</t>
  </si>
  <si>
    <t>Účastník 47</t>
  </si>
  <si>
    <t>Účastník 48</t>
  </si>
  <si>
    <t>Účastník 49</t>
  </si>
  <si>
    <t>Účastník 50</t>
  </si>
  <si>
    <t>Účastník 51</t>
  </si>
  <si>
    <t>Účastník 52</t>
  </si>
  <si>
    <t>Účastník 53</t>
  </si>
  <si>
    <t>Účastník 54</t>
  </si>
  <si>
    <t>Účastník 55</t>
  </si>
  <si>
    <t>Účastník 56</t>
  </si>
  <si>
    <t>Účastník 57</t>
  </si>
  <si>
    <t>Účastník 58</t>
  </si>
  <si>
    <t>Účastník 59</t>
  </si>
  <si>
    <t>Účastník 60</t>
  </si>
  <si>
    <t>Účastník 61</t>
  </si>
  <si>
    <t>Účastník 62</t>
  </si>
  <si>
    <t>Účastník 63</t>
  </si>
  <si>
    <t>Účastník 64</t>
  </si>
  <si>
    <t>Účastník 65</t>
  </si>
  <si>
    <t>Účastník 66</t>
  </si>
  <si>
    <t>Účastník 67</t>
  </si>
  <si>
    <t>Účastník 68</t>
  </si>
  <si>
    <t>Účastník 69</t>
  </si>
  <si>
    <t>Účastník 70</t>
  </si>
  <si>
    <t>Účastník 71</t>
  </si>
  <si>
    <t>Účastník 72</t>
  </si>
  <si>
    <t>Účastník 73</t>
  </si>
  <si>
    <t>Účastník 74</t>
  </si>
  <si>
    <t>Účastník 75</t>
  </si>
  <si>
    <t>Účastník 76</t>
  </si>
  <si>
    <t>Účastník 77</t>
  </si>
  <si>
    <t>Účastník 78</t>
  </si>
  <si>
    <t>Účastník 79</t>
  </si>
  <si>
    <t>Účastník 80</t>
  </si>
  <si>
    <t>Účastník 81</t>
  </si>
  <si>
    <t>Účastník 82</t>
  </si>
  <si>
    <t>Účastník 83</t>
  </si>
  <si>
    <t>Účastník 84</t>
  </si>
  <si>
    <t>Účastník 85</t>
  </si>
  <si>
    <t>Účastník 86</t>
  </si>
  <si>
    <t>Účastník 87</t>
  </si>
  <si>
    <t>Účastník 88</t>
  </si>
  <si>
    <t>Účastník 89</t>
  </si>
  <si>
    <t>Účastník 90</t>
  </si>
  <si>
    <t>Účastník 91</t>
  </si>
  <si>
    <t>Účastník 92</t>
  </si>
  <si>
    <t>Účastník 93</t>
  </si>
  <si>
    <t>Účastník 94</t>
  </si>
  <si>
    <t>Účastník 95</t>
  </si>
  <si>
    <t>Účastník 96</t>
  </si>
  <si>
    <t>Účastník 97</t>
  </si>
  <si>
    <t>Účastník 98</t>
  </si>
  <si>
    <t>Účastník 99</t>
  </si>
  <si>
    <t>Účastník 100</t>
  </si>
  <si>
    <t>Účastník 101</t>
  </si>
  <si>
    <t>Účastník 102</t>
  </si>
  <si>
    <t>Účastník 103</t>
  </si>
  <si>
    <t>Účastník 104</t>
  </si>
  <si>
    <t>Účastník 105</t>
  </si>
  <si>
    <t>Účastník 106</t>
  </si>
  <si>
    <t>Účastník 107</t>
  </si>
  <si>
    <t>Účastník 108</t>
  </si>
  <si>
    <t>Účastník 109</t>
  </si>
  <si>
    <t>Účastník 110</t>
  </si>
  <si>
    <t>Účastník 111</t>
  </si>
  <si>
    <t>Účastník 112</t>
  </si>
  <si>
    <t>Účastník 113</t>
  </si>
  <si>
    <t>Účastník 114</t>
  </si>
  <si>
    <t>Účastník 115</t>
  </si>
  <si>
    <t>Účastník 116</t>
  </si>
  <si>
    <t>Účastník 117</t>
  </si>
  <si>
    <t>Účastník 118</t>
  </si>
  <si>
    <t>Účastník 119</t>
  </si>
  <si>
    <t>Účastník 120</t>
  </si>
  <si>
    <t>Účastník 121</t>
  </si>
  <si>
    <t>Účastník 122</t>
  </si>
  <si>
    <t>Účastník 123</t>
  </si>
  <si>
    <t>Účastník 124</t>
  </si>
  <si>
    <t>Účastník 125</t>
  </si>
  <si>
    <t>Účastník 126</t>
  </si>
  <si>
    <t>Účastník 127</t>
  </si>
  <si>
    <t>Účastník 128</t>
  </si>
  <si>
    <t>Účastník 129</t>
  </si>
  <si>
    <t>Účastník 130</t>
  </si>
  <si>
    <t>Účastník 131</t>
  </si>
  <si>
    <t>Účastník 132</t>
  </si>
  <si>
    <t>Účastník 133</t>
  </si>
  <si>
    <t>Účastník 134</t>
  </si>
  <si>
    <t>Účastník 135</t>
  </si>
  <si>
    <t>Účastník 136</t>
  </si>
  <si>
    <t>Účastník 137</t>
  </si>
  <si>
    <t>Účastník 138</t>
  </si>
  <si>
    <t>Účastník 139</t>
  </si>
  <si>
    <t>Účastník 140</t>
  </si>
  <si>
    <t>Účastník 141</t>
  </si>
  <si>
    <t>Účastník 142</t>
  </si>
  <si>
    <t>Účastník 143</t>
  </si>
  <si>
    <t>Účastník 144</t>
  </si>
  <si>
    <t>Účastník 145</t>
  </si>
  <si>
    <t>Účastník 146</t>
  </si>
  <si>
    <t>Účastník 147</t>
  </si>
  <si>
    <t>Účastník 148</t>
  </si>
  <si>
    <t>Účastník 149</t>
  </si>
  <si>
    <t>Účastník 150</t>
  </si>
  <si>
    <t>Účastník 151</t>
  </si>
  <si>
    <t>Účastník 152</t>
  </si>
  <si>
    <t>Účastník 153</t>
  </si>
  <si>
    <t>Účastník 154</t>
  </si>
  <si>
    <t>Účastník 155</t>
  </si>
  <si>
    <t>Účastník 156</t>
  </si>
  <si>
    <t>Účastník 157</t>
  </si>
  <si>
    <t>Účastník 158</t>
  </si>
  <si>
    <t>Účastník 159</t>
  </si>
  <si>
    <t>Účastník 160</t>
  </si>
  <si>
    <t>Účastník 161</t>
  </si>
  <si>
    <t>Účastník 162</t>
  </si>
  <si>
    <t>Účastník 163</t>
  </si>
  <si>
    <t>Účastník 164</t>
  </si>
  <si>
    <t>Účastník 165</t>
  </si>
  <si>
    <t>Účastník 166</t>
  </si>
  <si>
    <t>Účastník 167</t>
  </si>
  <si>
    <t>Účastník 168</t>
  </si>
  <si>
    <t>Účastník 169</t>
  </si>
  <si>
    <t>Účastník 170</t>
  </si>
  <si>
    <t>Účastník 171</t>
  </si>
  <si>
    <t>Účastník 172</t>
  </si>
  <si>
    <t>Účastník 173</t>
  </si>
  <si>
    <t>Účastník 174</t>
  </si>
  <si>
    <t>Účastník 175</t>
  </si>
  <si>
    <t>Účastník 176</t>
  </si>
  <si>
    <t>Účastník 177</t>
  </si>
  <si>
    <t>Účastník 178</t>
  </si>
  <si>
    <t>Účastník 179</t>
  </si>
  <si>
    <t>Účastník 180</t>
  </si>
  <si>
    <t>Účastník 181</t>
  </si>
  <si>
    <t>Účastník 182</t>
  </si>
  <si>
    <t>Účastník 183</t>
  </si>
  <si>
    <t>Účastník 184</t>
  </si>
  <si>
    <t>Účastník 185</t>
  </si>
  <si>
    <t>Účastník 186</t>
  </si>
  <si>
    <t>Účastník 187</t>
  </si>
  <si>
    <t>Účastník 188</t>
  </si>
  <si>
    <t>Účastník 189</t>
  </si>
  <si>
    <t>Účastník 190</t>
  </si>
  <si>
    <t>Účastník 191</t>
  </si>
  <si>
    <t>Účastník 192</t>
  </si>
  <si>
    <t>Účastník 193</t>
  </si>
  <si>
    <t>Účastník 194</t>
  </si>
  <si>
    <t>Účastník 195</t>
  </si>
  <si>
    <t>Účastník 196</t>
  </si>
  <si>
    <t>Účastník 197</t>
  </si>
  <si>
    <t>Účastník 198</t>
  </si>
  <si>
    <t>Účastník 199</t>
  </si>
  <si>
    <t>Účastník 200</t>
  </si>
  <si>
    <t>Účastník 201</t>
  </si>
  <si>
    <t>Účastník 202</t>
  </si>
  <si>
    <t>Účastník 203</t>
  </si>
  <si>
    <t>Účastník 204</t>
  </si>
  <si>
    <t>Účastník 205</t>
  </si>
  <si>
    <t>Účastník 206</t>
  </si>
  <si>
    <t>Účastník 207</t>
  </si>
  <si>
    <t>Účastník 208</t>
  </si>
  <si>
    <t>Účastník 209</t>
  </si>
  <si>
    <t>Účastník 210</t>
  </si>
  <si>
    <t>Účastník 211</t>
  </si>
  <si>
    <t>Účastník 212</t>
  </si>
  <si>
    <t>Účastník 213</t>
  </si>
  <si>
    <t>Účastník 214</t>
  </si>
  <si>
    <t>Účastník 215</t>
  </si>
  <si>
    <t>Účastník 216</t>
  </si>
  <si>
    <t>Účastník 217</t>
  </si>
  <si>
    <t>Účastník 218</t>
  </si>
  <si>
    <t>Účastník 219</t>
  </si>
  <si>
    <t>Účastník 220</t>
  </si>
  <si>
    <t>Účastník 221</t>
  </si>
  <si>
    <t>Účastník 222</t>
  </si>
  <si>
    <t>Účastník 223</t>
  </si>
  <si>
    <t>Účastník 224</t>
  </si>
  <si>
    <t>Účastník 225</t>
  </si>
  <si>
    <t>Účastník 226</t>
  </si>
  <si>
    <t>Účastník 227</t>
  </si>
  <si>
    <t>Účastník 228</t>
  </si>
  <si>
    <t>Účastník 229</t>
  </si>
  <si>
    <t>Účastník 230</t>
  </si>
  <si>
    <t>Účastník 231</t>
  </si>
  <si>
    <t>Účastník 232</t>
  </si>
  <si>
    <t>Účastník 233</t>
  </si>
  <si>
    <t>Účastník 234</t>
  </si>
  <si>
    <t>Účastník 235</t>
  </si>
  <si>
    <t>Účastník 236</t>
  </si>
  <si>
    <t>Účastník 237</t>
  </si>
  <si>
    <t>Účastník 238</t>
  </si>
  <si>
    <t>Účastník 239</t>
  </si>
  <si>
    <t>Účastník 240</t>
  </si>
  <si>
    <t>Účastník 241</t>
  </si>
  <si>
    <t>Účastník 242</t>
  </si>
  <si>
    <t>Účastník 243</t>
  </si>
  <si>
    <t>Účastník 244</t>
  </si>
  <si>
    <t>Účastník 245</t>
  </si>
  <si>
    <t>Účastník 246</t>
  </si>
  <si>
    <t>Účastník 247</t>
  </si>
  <si>
    <t>Účastník 248</t>
  </si>
  <si>
    <t>Účastník 249</t>
  </si>
  <si>
    <t>Účastník 250</t>
  </si>
  <si>
    <t>Účastník 251</t>
  </si>
  <si>
    <t>Účastník 252</t>
  </si>
  <si>
    <t>Účastník 253</t>
  </si>
  <si>
    <t>Účastník 254</t>
  </si>
  <si>
    <t>Účastník 255</t>
  </si>
  <si>
    <t>Účastník 256</t>
  </si>
  <si>
    <t>Účastník 257</t>
  </si>
  <si>
    <t>Účastník 258</t>
  </si>
  <si>
    <t>Účastník 259</t>
  </si>
  <si>
    <t>Účastník 260</t>
  </si>
  <si>
    <t>Účastník 261</t>
  </si>
  <si>
    <t>Účastník 262</t>
  </si>
  <si>
    <t>Účastník 263</t>
  </si>
  <si>
    <t>Účastník 264</t>
  </si>
  <si>
    <t>Účastník 265</t>
  </si>
  <si>
    <t>Účastník 266</t>
  </si>
  <si>
    <t>Účastník 267</t>
  </si>
  <si>
    <t>Účastník 268</t>
  </si>
  <si>
    <t>Účastník 269</t>
  </si>
  <si>
    <t>Účastník 270</t>
  </si>
  <si>
    <t>Účastník 271</t>
  </si>
  <si>
    <t>Účastník 272</t>
  </si>
  <si>
    <t>Účastník 273</t>
  </si>
  <si>
    <t>Účastník 274</t>
  </si>
  <si>
    <t>Účastník 275</t>
  </si>
  <si>
    <t>Účastník 276</t>
  </si>
  <si>
    <t>Účastník 277</t>
  </si>
  <si>
    <t>Účastník 278</t>
  </si>
  <si>
    <t>Účastník 279</t>
  </si>
  <si>
    <t>Účastník 280</t>
  </si>
  <si>
    <t>Účastník 281</t>
  </si>
  <si>
    <t>Účastník 282</t>
  </si>
  <si>
    <t>Účastník 283</t>
  </si>
  <si>
    <t>Účastník 284</t>
  </si>
  <si>
    <t>Účastník 285</t>
  </si>
  <si>
    <t>Účastník 286</t>
  </si>
  <si>
    <t>Účastník 287</t>
  </si>
  <si>
    <t>Účastník 288</t>
  </si>
  <si>
    <t>Účastník 289</t>
  </si>
  <si>
    <t>Účastník 290</t>
  </si>
  <si>
    <t>Účastník 291</t>
  </si>
  <si>
    <t>Účastník 292</t>
  </si>
  <si>
    <t>Účastník 293</t>
  </si>
  <si>
    <t>Účastník 294</t>
  </si>
  <si>
    <t>Účastník 295</t>
  </si>
  <si>
    <t>Účastník 296</t>
  </si>
  <si>
    <t>Účastník 297</t>
  </si>
  <si>
    <t>Účastník 298</t>
  </si>
  <si>
    <t>Účastník 299</t>
  </si>
  <si>
    <t>Účastník 300</t>
  </si>
  <si>
    <t>Účastník 301</t>
  </si>
  <si>
    <t>Účastník 302</t>
  </si>
  <si>
    <t>Účastník 303</t>
  </si>
  <si>
    <t>Účastník 304</t>
  </si>
  <si>
    <t>Účastník 305</t>
  </si>
  <si>
    <t>Účastník 306</t>
  </si>
  <si>
    <t>Účastník 307</t>
  </si>
  <si>
    <t>Účastník 308</t>
  </si>
  <si>
    <t>Účastník 309</t>
  </si>
  <si>
    <t>Účastník 310</t>
  </si>
  <si>
    <t>Účastník 311</t>
  </si>
  <si>
    <t>Účastník 312</t>
  </si>
  <si>
    <t>Účastník 313</t>
  </si>
  <si>
    <t>Účastník 314</t>
  </si>
  <si>
    <t>Účastník 315</t>
  </si>
  <si>
    <t>Účastník 316</t>
  </si>
  <si>
    <t>Účastník 317</t>
  </si>
  <si>
    <t>Účastník 318</t>
  </si>
  <si>
    <t>Účastník 319</t>
  </si>
  <si>
    <t>Účastník 320</t>
  </si>
  <si>
    <t>Účastník 321</t>
  </si>
  <si>
    <t>Účastník 322</t>
  </si>
  <si>
    <t>Účastník 323</t>
  </si>
  <si>
    <t>Účastník 324</t>
  </si>
  <si>
    <t>Účastník 325</t>
  </si>
  <si>
    <t>Účastník 326</t>
  </si>
  <si>
    <t>Účastník 327</t>
  </si>
  <si>
    <t>Účastník 328</t>
  </si>
  <si>
    <t>Účastník 329</t>
  </si>
  <si>
    <t>Účastník 330</t>
  </si>
  <si>
    <t>Účastník 331</t>
  </si>
  <si>
    <t>Účastník 332</t>
  </si>
  <si>
    <t>Účastník 333</t>
  </si>
  <si>
    <t>Účastník 334</t>
  </si>
  <si>
    <t>Účastník 335</t>
  </si>
  <si>
    <t>Účastník 336</t>
  </si>
  <si>
    <t>Účastník 337</t>
  </si>
  <si>
    <t>Účastník 338</t>
  </si>
  <si>
    <t>Účastník 339</t>
  </si>
  <si>
    <t>Účastník 340</t>
  </si>
  <si>
    <t>Účastník 341</t>
  </si>
  <si>
    <t>Účastník 342</t>
  </si>
  <si>
    <t>Účastník 343</t>
  </si>
  <si>
    <t>Účastník 344</t>
  </si>
  <si>
    <t>Účastník 345</t>
  </si>
  <si>
    <t>Účastník 346</t>
  </si>
  <si>
    <t>Účastník 347</t>
  </si>
  <si>
    <t>Účastník 348</t>
  </si>
  <si>
    <t>Účastník 349</t>
  </si>
  <si>
    <t>Účastník 350</t>
  </si>
  <si>
    <t>Účastník 351</t>
  </si>
  <si>
    <t>Účastník 352</t>
  </si>
  <si>
    <t>Účastník 353</t>
  </si>
  <si>
    <t>Účastník 354</t>
  </si>
  <si>
    <t>Účastník 355</t>
  </si>
  <si>
    <t>Účastník 356</t>
  </si>
  <si>
    <t>Účastník 357</t>
  </si>
  <si>
    <t>Účastník 358</t>
  </si>
  <si>
    <t>Účastník 359</t>
  </si>
  <si>
    <t>Účastník 360</t>
  </si>
  <si>
    <t>Účastník 361</t>
  </si>
  <si>
    <t>Účastník 362</t>
  </si>
  <si>
    <t>Účastník 363</t>
  </si>
  <si>
    <t>Účastník 364</t>
  </si>
  <si>
    <t>Účastník 365</t>
  </si>
  <si>
    <t>Účastník 366</t>
  </si>
  <si>
    <t>Účastník 367</t>
  </si>
  <si>
    <t>Účastník 368</t>
  </si>
  <si>
    <t>Účastník 369</t>
  </si>
  <si>
    <t>Účastník 370</t>
  </si>
  <si>
    <t>Účastník 371</t>
  </si>
  <si>
    <t>Účastník 372</t>
  </si>
  <si>
    <t>Účastník 373</t>
  </si>
  <si>
    <t>Účastník 374</t>
  </si>
  <si>
    <t>Účastník 375</t>
  </si>
  <si>
    <t>Účastník 376</t>
  </si>
  <si>
    <t>Účastník 377</t>
  </si>
  <si>
    <t>Účastník 378</t>
  </si>
  <si>
    <t>Účastník 379</t>
  </si>
  <si>
    <t>Účastník 380</t>
  </si>
  <si>
    <t>Účastník 381</t>
  </si>
  <si>
    <t>Účastník 382</t>
  </si>
  <si>
    <t>Účastník 383</t>
  </si>
  <si>
    <t>Účastník 384</t>
  </si>
  <si>
    <t>Účastník 385</t>
  </si>
  <si>
    <t>Účastník 386</t>
  </si>
  <si>
    <t>Účastník 387</t>
  </si>
  <si>
    <t>Účastník 388</t>
  </si>
  <si>
    <t>Účastník 389</t>
  </si>
  <si>
    <t>Účastník 390</t>
  </si>
  <si>
    <t>Účastník 391</t>
  </si>
  <si>
    <t>Účastník 392</t>
  </si>
  <si>
    <t>Účastník 393</t>
  </si>
  <si>
    <t>Účastník 394</t>
  </si>
  <si>
    <t>Účastník 395</t>
  </si>
  <si>
    <t>Účastník 396</t>
  </si>
  <si>
    <t>Účastník 397</t>
  </si>
  <si>
    <t>Účastník 398</t>
  </si>
  <si>
    <t>Účastník 399</t>
  </si>
  <si>
    <t>Účastník 400</t>
  </si>
  <si>
    <t>Účastník 401</t>
  </si>
  <si>
    <t>Účastník 402</t>
  </si>
  <si>
    <t>Účastník 403</t>
  </si>
  <si>
    <t>Účastník 404</t>
  </si>
  <si>
    <t>Účastník 405</t>
  </si>
  <si>
    <t>Účastník 406</t>
  </si>
  <si>
    <t>Účastník 407</t>
  </si>
  <si>
    <t>Účastník 408</t>
  </si>
  <si>
    <t>Účastník 409</t>
  </si>
  <si>
    <t>Účastník 410</t>
  </si>
  <si>
    <t>Účastník 411</t>
  </si>
  <si>
    <t>Účastník 412</t>
  </si>
  <si>
    <t>Účastník 413</t>
  </si>
  <si>
    <t>Účastník 414</t>
  </si>
  <si>
    <t>Účastník 415</t>
  </si>
  <si>
    <t>Účastník 416</t>
  </si>
  <si>
    <t>Účastník 417</t>
  </si>
  <si>
    <t>Účastník 418</t>
  </si>
  <si>
    <t>Účastník 419</t>
  </si>
  <si>
    <t>Účastník 420</t>
  </si>
  <si>
    <t>Účastník 421</t>
  </si>
  <si>
    <t>Účastník 422</t>
  </si>
  <si>
    <t>Účastník 423</t>
  </si>
  <si>
    <t>Účastník 424</t>
  </si>
  <si>
    <t>Účastník 425</t>
  </si>
  <si>
    <t>Účastník 426</t>
  </si>
  <si>
    <t>Účastník 427</t>
  </si>
  <si>
    <t>Účastník 428</t>
  </si>
  <si>
    <t>Účastník 429</t>
  </si>
  <si>
    <t>Účastník 430</t>
  </si>
  <si>
    <t>Účastník 431</t>
  </si>
  <si>
    <t>Účastník 432</t>
  </si>
  <si>
    <t>Účastník 433</t>
  </si>
  <si>
    <t>Účastník 434</t>
  </si>
  <si>
    <t>Účastník 435</t>
  </si>
  <si>
    <t>Účastník 436</t>
  </si>
  <si>
    <t>Účastník 437</t>
  </si>
  <si>
    <t>Účastník 438</t>
  </si>
  <si>
    <t>Účastník 439</t>
  </si>
  <si>
    <t>Účastník 440</t>
  </si>
  <si>
    <t>Účastník 441</t>
  </si>
  <si>
    <t>Účastník 442</t>
  </si>
  <si>
    <t>Účastník 443</t>
  </si>
  <si>
    <t>Účastník 444</t>
  </si>
  <si>
    <t>Účastník 445</t>
  </si>
  <si>
    <t>Účastník 446</t>
  </si>
  <si>
    <t>Účastník 447</t>
  </si>
  <si>
    <t>Účastník 448</t>
  </si>
  <si>
    <t>Účastník 449</t>
  </si>
  <si>
    <t>Účastník 450</t>
  </si>
  <si>
    <t>Účastník 451</t>
  </si>
  <si>
    <t>Účastník 452</t>
  </si>
  <si>
    <t>Účastník 453</t>
  </si>
  <si>
    <t>Účastník 454</t>
  </si>
  <si>
    <t>Účastník 455</t>
  </si>
  <si>
    <t>Účastník 456</t>
  </si>
  <si>
    <t>Účastník 457</t>
  </si>
  <si>
    <t>Účastník 458</t>
  </si>
  <si>
    <t>Účastník 459</t>
  </si>
  <si>
    <t>Účastník 460</t>
  </si>
  <si>
    <t>Účastník 461</t>
  </si>
  <si>
    <t>Účastník 462</t>
  </si>
  <si>
    <t>Účastník 463</t>
  </si>
  <si>
    <t>Účastník 464</t>
  </si>
  <si>
    <t>Účastník 465</t>
  </si>
  <si>
    <t>Účastník 466</t>
  </si>
  <si>
    <t>Účastník 467</t>
  </si>
  <si>
    <t>Účastník 468</t>
  </si>
  <si>
    <t>Účastník 469</t>
  </si>
  <si>
    <t>Účastník 470</t>
  </si>
  <si>
    <t>Účastník 471</t>
  </si>
  <si>
    <t>Účastník 472</t>
  </si>
  <si>
    <t>Účastník 473</t>
  </si>
  <si>
    <t>Účastník 474</t>
  </si>
  <si>
    <t>Účastník 475</t>
  </si>
  <si>
    <t>Účastník 476</t>
  </si>
  <si>
    <t>Účastník 477</t>
  </si>
  <si>
    <t>Účastník 478</t>
  </si>
  <si>
    <t>Účastník 479</t>
  </si>
  <si>
    <t>Účastník 480</t>
  </si>
  <si>
    <t>Účastník 481</t>
  </si>
  <si>
    <t>Účastník 482</t>
  </si>
  <si>
    <t>Účastník 483</t>
  </si>
  <si>
    <t>Účastník 484</t>
  </si>
  <si>
    <t>Účastník 485</t>
  </si>
  <si>
    <t>Účastník 486</t>
  </si>
  <si>
    <t>Účastník 487</t>
  </si>
  <si>
    <t>Účastník 488</t>
  </si>
  <si>
    <t>Účastník 489</t>
  </si>
  <si>
    <t>Účastník 490</t>
  </si>
  <si>
    <t>Účastník 491</t>
  </si>
  <si>
    <t>Účastník 492</t>
  </si>
  <si>
    <t>Účastník 493</t>
  </si>
  <si>
    <t>Účastník 494</t>
  </si>
  <si>
    <t>Účastník 495</t>
  </si>
  <si>
    <t>Účastník 496</t>
  </si>
  <si>
    <t>Účastník 497</t>
  </si>
  <si>
    <t>Účastník 498</t>
  </si>
  <si>
    <t>Účastník 499</t>
  </si>
  <si>
    <t>Účastník 500</t>
  </si>
  <si>
    <t>Celkem</t>
  </si>
  <si>
    <t>EUR</t>
  </si>
  <si>
    <t>5 - 14 dní</t>
  </si>
  <si>
    <t>15 - 20 dní</t>
  </si>
  <si>
    <t>ubytování</t>
  </si>
  <si>
    <t>Belgie</t>
  </si>
  <si>
    <t>Bulharsko</t>
  </si>
  <si>
    <t>Finsko</t>
  </si>
  <si>
    <t>Francie</t>
  </si>
  <si>
    <t>Chorvatsko</t>
  </si>
  <si>
    <t>Island</t>
  </si>
  <si>
    <t>Itálie</t>
  </si>
  <si>
    <t>Kypr</t>
  </si>
  <si>
    <t>Litva</t>
  </si>
  <si>
    <t>Lotyšsko</t>
  </si>
  <si>
    <t>Lucembursko</t>
  </si>
  <si>
    <t>Maďarsko</t>
  </si>
  <si>
    <t>Malta</t>
  </si>
  <si>
    <t>Německo</t>
  </si>
  <si>
    <t>Nizozemsko</t>
  </si>
  <si>
    <t>Norsko</t>
  </si>
  <si>
    <t>Polsko</t>
  </si>
  <si>
    <t>Portugalsko</t>
  </si>
  <si>
    <t>Rakousko</t>
  </si>
  <si>
    <t>Rumunsko</t>
  </si>
  <si>
    <t>Řecko</t>
  </si>
  <si>
    <t>Slovensko</t>
  </si>
  <si>
    <t>Slovinsko</t>
  </si>
  <si>
    <t>Spojené Království</t>
  </si>
  <si>
    <t>Španělsko</t>
  </si>
  <si>
    <t>Švédsko</t>
  </si>
  <si>
    <t>cestovné</t>
  </si>
  <si>
    <t>10 až 99 km</t>
  </si>
  <si>
    <t>2 000 až 2 999 km</t>
  </si>
  <si>
    <t>mzdy/den</t>
  </si>
  <si>
    <t>fixní náklady</t>
  </si>
  <si>
    <t>kurz Eura</t>
  </si>
  <si>
    <t>AN</t>
  </si>
  <si>
    <t>ano</t>
  </si>
  <si>
    <t>ne</t>
  </si>
  <si>
    <t>3.I/1</t>
  </si>
  <si>
    <t>3.I/2</t>
  </si>
  <si>
    <t>3.I/3</t>
  </si>
  <si>
    <t>3.I/4</t>
  </si>
  <si>
    <t>3.I/5</t>
  </si>
  <si>
    <t>3.I/6</t>
  </si>
  <si>
    <t>Zahraniční stáže pedagogických pracovníků MŠ</t>
  </si>
  <si>
    <t>3.I/7</t>
  </si>
  <si>
    <t>3.I/8</t>
  </si>
  <si>
    <t>3.I/9</t>
  </si>
  <si>
    <t>3.I/10</t>
  </si>
  <si>
    <t>3.I/11</t>
  </si>
  <si>
    <t>Účastník stáže v zahraničí v délce a za podmínek stanovených aktivitou</t>
  </si>
  <si>
    <t>3.II/1</t>
  </si>
  <si>
    <t>3.II/2</t>
  </si>
  <si>
    <t>3.II/3</t>
  </si>
  <si>
    <t>3.II/4</t>
  </si>
  <si>
    <t>3.II/5</t>
  </si>
  <si>
    <t>3.II/6</t>
  </si>
  <si>
    <t>3.II/7</t>
  </si>
  <si>
    <t>Zahraniční stáže pedagogických pracovníků ZŠ</t>
  </si>
  <si>
    <t>3.II/8</t>
  </si>
  <si>
    <t>3.II/9</t>
  </si>
  <si>
    <t>3.II/10</t>
  </si>
  <si>
    <t>3.II/11</t>
  </si>
  <si>
    <t>3.II/12</t>
  </si>
  <si>
    <t>3.II/13</t>
  </si>
  <si>
    <t>3.II/14</t>
  </si>
  <si>
    <t>Dva absolventi dvou ucelených bloků vzájemného vzdělávání v celkové délce 8 hodin vzdělávání každého pedagoga</t>
  </si>
  <si>
    <t>Dva absolventi uceleného bloku vzájemného vzdělávání o délce 8 hodin</t>
  </si>
  <si>
    <t>02.3.62.1</t>
  </si>
  <si>
    <t>Osoba</t>
  </si>
  <si>
    <t>mimo EU</t>
  </si>
  <si>
    <t>a</t>
  </si>
  <si>
    <t>Údaje pro šablonu "Zahraniční stáže" vyplňte na listech "stáž MŠ", "stáž ZŠ"</t>
  </si>
  <si>
    <t>10.</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</si>
  <si>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02_20_080 Šablony III (výzva pro méně rozvinuté regiony) a výzvě č. 02_20_081  Šablony III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</si>
  <si>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výzvy č. 02_20_080 a výzvy č. 02_20_081 OP VVV</t>
  </si>
  <si>
    <t>Přehled zahraničních stáží MŠ</t>
  </si>
  <si>
    <t>Přehled zahraničních stáží ZŠ</t>
  </si>
  <si>
    <t>Stáž</t>
  </si>
  <si>
    <t>Fixní náklady na  stáž</t>
  </si>
  <si>
    <t>Celková částka za jednu stáž</t>
  </si>
  <si>
    <t>vyplňte počet dní stáže</t>
  </si>
  <si>
    <t>Ve soupci G vyberte ze seznamu cílovou zemi.</t>
  </si>
  <si>
    <t>Ve sloupci I vyberte rozsah, do kterého vzdálenost spadá.</t>
  </si>
  <si>
    <t xml:space="preserve">Jedna stáž = 1 osoba. Pro každou osobu vyplňte samostatný řádek. </t>
  </si>
  <si>
    <t>Ve sloupci D vyplňte počet dní stáže.</t>
  </si>
  <si>
    <t xml:space="preserve">Na webu ec.europa.eu určete vzdálenost stáže.  </t>
  </si>
  <si>
    <t>Dva absolventi deseti ucelených bloků vzájemné spolupráce pedagogů v celkové délce 20 hodin vzdělávání každého pedagoga</t>
  </si>
  <si>
    <t xml:space="preserve">https://ec.europa.eu/programmes/erasmus-plus/resources/distance-calculator_cs </t>
  </si>
  <si>
    <t>Projektový den ve výuce - (povinná aktivita)</t>
  </si>
  <si>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xml:space="preserve"> - jedna osoba se započítává jen jednou.- Postup výpočtu je popsán v Příloze č. 3 kap. 5.3.</t>
    </r>
  </si>
  <si>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které budou celkem vzdělávány déle než 24 hodin - jedna osoba se započítává jen jednou. Postup výpočtu je popsán v Příloze č. 3 kap. 5.3.</t>
    </r>
  </si>
  <si>
    <t>počet šablon</t>
  </si>
  <si>
    <t>MŠ</t>
  </si>
  <si>
    <t>ZŠ</t>
  </si>
  <si>
    <r>
      <rPr>
        <b/>
        <sz val="10"/>
        <color theme="1"/>
        <rFont val="Segoe UI"/>
        <family val="2"/>
        <charset val="238"/>
      </rPr>
      <t>Zahraniční stáže:</t>
    </r>
    <r>
      <rPr>
        <sz val="10"/>
        <color theme="1"/>
        <rFont val="Segoe UI"/>
        <family val="2"/>
        <charset val="238"/>
      </rPr>
      <t xml:space="preserve"> vyplňte do IS KP14+</t>
    </r>
  </si>
  <si>
    <t>U zahraničních stáží vyplňte do IS KP14+ jako fixní náklady hodnotu 1 a jako počet šablon hodnoty uvedené pro MŠ a ZŠ na listu souhrn.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</si>
</sst>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č&quot;_-;\-* #,##0\ &quot;Kč&quot;_-;_-* &quot;-&quot;\ &quot;Kč&quot;_-;_-@_-"/>
    <numFmt numFmtId="44" formatCode="_-* #,##0.00\ &quot;Kč&quot;_-;\-* #,##0.00\ &quot;Kč&quot;_-;_-* &quot;-&quot;??\ &quot;Kč&quot;_-;_-@_-"/>
    <numFmt numFmtId="164" formatCode="#,##0\ &quot;Kč&quot;"/>
    <numFmt numFmtId="165" formatCode="0.000"/>
    <numFmt numFmtId="166" formatCode="#,##0.000"/>
  </numFmts>
  <fonts count="6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5" tint="0.79998168889431442"/>
      <name val="Segoe UI"/>
      <family val="2"/>
      <charset val="238"/>
    </font>
    <font>
      <i/>
      <sz val="11"/>
      <name val="Segoe UI"/>
      <family val="2"/>
      <charset val="238"/>
    </font>
    <font>
      <b/>
      <sz val="18"/>
      <name val="Segoe UI"/>
      <family val="2"/>
      <charset val="238"/>
    </font>
    <font>
      <b/>
      <sz val="10"/>
      <color rgb="FFFF0000"/>
      <name val="Segoe UI"/>
      <family val="2"/>
      <charset val="238"/>
    </font>
    <font>
      <sz val="10"/>
      <color theme="0" tint="-0.249977111117893"/>
      <name val="Segoe UI"/>
      <family val="2"/>
      <charset val="238"/>
    </font>
    <font>
      <sz val="10"/>
      <color theme="0"/>
      <name val="Segoe UI"/>
      <family val="2"/>
      <charset val="238"/>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BD0D3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81FC24"/>
        <bgColor indexed="64"/>
      </patternFill>
    </fill>
    <fill>
      <patternFill patternType="solid">
        <fgColor rgb="FFF3FBC5"/>
        <bgColor indexed="64"/>
      </patternFill>
    </fill>
    <fill>
      <patternFill patternType="solid">
        <fgColor rgb="FFBFFD91"/>
        <bgColor indexed="64"/>
      </patternFill>
    </fill>
    <fill>
      <patternFill patternType="solid">
        <fgColor rgb="FFF9B1F9"/>
        <bgColor indexed="64"/>
      </patternFill>
    </fill>
    <fill>
      <patternFill patternType="solid">
        <fgColor rgb="FFFFC000"/>
        <bgColor indexed="64"/>
      </patternFill>
    </fill>
    <fill>
      <patternFill patternType="solid">
        <fgColor rgb="FF3399FF"/>
        <bgColor indexed="64"/>
      </patternFill>
    </fill>
  </fills>
  <borders count="1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ck">
        <color indexed="64"/>
      </right>
      <top style="thin">
        <color indexed="64"/>
      </top>
      <bottom style="medium">
        <color indexed="64"/>
      </bottom>
      <diagonal/>
    </border>
    <border>
      <left style="hair">
        <color indexed="64"/>
      </left>
      <right/>
      <top/>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606">
    <xf numFmtId="0" fontId="0" fillId="0" borderId="0" xfId="0"/>
    <xf numFmtId="0" fontId="25" fillId="34" borderId="0" xfId="0" applyFont="1" applyFill="1" applyBorder="1" applyAlignment="1" applyProtection="1">
      <alignment vertical="center"/>
      <protection hidden="1"/>
    </xf>
    <xf numFmtId="0" fontId="36" fillId="33" borderId="64" xfId="0" applyFont="1" applyFill="1" applyBorder="1" applyAlignment="1" applyProtection="1">
      <alignment horizontal="center" vertical="center"/>
      <protection hidden="1"/>
    </xf>
    <xf numFmtId="0" fontId="36"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8" fillId="34" borderId="0" xfId="0" applyFont="1" applyFill="1" applyAlignment="1" applyProtection="1">
      <alignment horizontal="center" vertical="center"/>
      <protection hidden="1"/>
    </xf>
    <xf numFmtId="0" fontId="47" fillId="34" borderId="0" xfId="0" applyFont="1" applyFill="1" applyProtection="1">
      <protection hidden="1"/>
    </xf>
    <xf numFmtId="0" fontId="47" fillId="34"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8" fillId="36" borderId="26" xfId="0" applyFont="1" applyFill="1" applyBorder="1" applyAlignment="1" applyProtection="1">
      <alignment horizontal="center" vertical="center"/>
      <protection hidden="1"/>
    </xf>
    <xf numFmtId="0" fontId="38" fillId="37" borderId="26" xfId="0" applyFont="1" applyFill="1" applyBorder="1" applyAlignment="1" applyProtection="1">
      <alignment horizontal="center" vertical="center"/>
      <protection hidden="1"/>
    </xf>
    <xf numFmtId="0" fontId="25" fillId="37" borderId="27" xfId="0" applyFont="1" applyFill="1" applyBorder="1" applyProtection="1">
      <protection hidden="1"/>
    </xf>
    <xf numFmtId="0" fontId="38" fillId="37" borderId="35" xfId="0" applyFont="1" applyFill="1" applyBorder="1" applyAlignment="1" applyProtection="1">
      <alignment horizontal="center" vertical="center"/>
      <protection hidden="1"/>
    </xf>
    <xf numFmtId="0" fontId="37" fillId="37" borderId="0" xfId="0" applyFont="1" applyFill="1" applyProtection="1">
      <protection hidden="1"/>
    </xf>
    <xf numFmtId="0" fontId="34" fillId="37" borderId="0" xfId="0" applyFont="1" applyFill="1" applyBorder="1" applyAlignment="1" applyProtection="1">
      <alignment vertical="center"/>
      <protection hidden="1"/>
    </xf>
    <xf numFmtId="0" fontId="25" fillId="37" borderId="0" xfId="0" applyFont="1" applyFill="1" applyBorder="1" applyAlignment="1" applyProtection="1">
      <alignment vertical="center"/>
      <protection hidden="1"/>
    </xf>
    <xf numFmtId="0" fontId="25" fillId="37" borderId="0" xfId="0" applyFont="1" applyFill="1" applyBorder="1" applyProtection="1">
      <protection hidden="1"/>
    </xf>
    <xf numFmtId="0" fontId="40" fillId="37" borderId="86" xfId="0" applyFont="1" applyFill="1" applyBorder="1" applyAlignment="1" applyProtection="1">
      <alignment horizontal="center" vertical="center"/>
      <protection hidden="1"/>
    </xf>
    <xf numFmtId="0" fontId="38" fillId="37" borderId="61" xfId="0" applyFont="1" applyFill="1" applyBorder="1" applyAlignment="1" applyProtection="1">
      <alignment horizontal="center" vertical="center"/>
      <protection hidden="1"/>
    </xf>
    <xf numFmtId="164" fontId="25" fillId="37" borderId="32" xfId="0" applyNumberFormat="1" applyFont="1" applyFill="1" applyBorder="1" applyAlignment="1" applyProtection="1">
      <alignment horizontal="center" vertical="center"/>
      <protection hidden="1"/>
    </xf>
    <xf numFmtId="0" fontId="38" fillId="37" borderId="39" xfId="0" applyFont="1" applyFill="1" applyBorder="1" applyAlignment="1" applyProtection="1">
      <alignment horizontal="center" vertical="center"/>
      <protection hidden="1"/>
    </xf>
    <xf numFmtId="0" fontId="25" fillId="37" borderId="20" xfId="0" applyFont="1" applyFill="1" applyBorder="1" applyAlignment="1" applyProtection="1">
      <alignment horizontal="left" vertical="center" wrapText="1"/>
      <protection hidden="1"/>
    </xf>
    <xf numFmtId="164" fontId="25" fillId="37" borderId="79" xfId="0" applyNumberFormat="1" applyFont="1" applyFill="1" applyBorder="1" applyAlignment="1" applyProtection="1">
      <alignment horizontal="center" vertical="center"/>
      <protection hidden="1"/>
    </xf>
    <xf numFmtId="0" fontId="38" fillId="37" borderId="38" xfId="0" applyFont="1" applyFill="1" applyBorder="1" applyAlignment="1" applyProtection="1">
      <alignment horizontal="center" vertical="center"/>
      <protection hidden="1"/>
    </xf>
    <xf numFmtId="164" fontId="25" fillId="37" borderId="37" xfId="0" applyNumberFormat="1" applyFont="1" applyFill="1" applyBorder="1" applyAlignment="1" applyProtection="1">
      <alignment horizontal="center" vertical="center"/>
      <protection hidden="1"/>
    </xf>
    <xf numFmtId="0" fontId="25" fillId="37" borderId="16" xfId="0" applyFont="1" applyFill="1" applyBorder="1" applyAlignment="1" applyProtection="1">
      <alignment horizontal="left" vertical="center" wrapText="1"/>
      <protection hidden="1"/>
    </xf>
    <xf numFmtId="164" fontId="25" fillId="37" borderId="45" xfId="0" applyNumberFormat="1" applyFont="1" applyFill="1" applyBorder="1" applyAlignment="1" applyProtection="1">
      <alignment horizontal="center" vertical="center"/>
      <protection hidden="1"/>
    </xf>
    <xf numFmtId="164" fontId="25" fillId="37" borderId="76" xfId="0" applyNumberFormat="1" applyFont="1" applyFill="1" applyBorder="1" applyAlignment="1" applyProtection="1">
      <alignment horizontal="center" vertical="center"/>
      <protection hidden="1"/>
    </xf>
    <xf numFmtId="164" fontId="25" fillId="37" borderId="46" xfId="0" applyNumberFormat="1" applyFont="1" applyFill="1" applyBorder="1" applyAlignment="1" applyProtection="1">
      <alignment horizontal="center" vertical="center"/>
      <protection hidden="1"/>
    </xf>
    <xf numFmtId="3" fontId="34" fillId="37" borderId="30" xfId="0" applyNumberFormat="1" applyFont="1" applyFill="1" applyBorder="1" applyAlignment="1" applyProtection="1">
      <alignment horizontal="center" vertical="center"/>
      <protection hidden="1"/>
    </xf>
    <xf numFmtId="4" fontId="34" fillId="37" borderId="31" xfId="0" applyNumberFormat="1" applyFont="1" applyFill="1" applyBorder="1" applyAlignment="1" applyProtection="1">
      <alignment horizontal="center" vertical="center"/>
      <protection hidden="1"/>
    </xf>
    <xf numFmtId="3" fontId="25" fillId="37" borderId="31" xfId="0" applyNumberFormat="1" applyFont="1" applyFill="1" applyBorder="1" applyAlignment="1" applyProtection="1">
      <alignment horizontal="center" vertical="center"/>
      <protection hidden="1"/>
    </xf>
    <xf numFmtId="1" fontId="25" fillId="37" borderId="62" xfId="0" applyNumberFormat="1" applyFont="1" applyFill="1" applyBorder="1" applyAlignment="1" applyProtection="1">
      <alignment horizontal="center" vertical="center"/>
      <protection hidden="1"/>
    </xf>
    <xf numFmtId="4" fontId="25" fillId="37" borderId="59" xfId="0" applyNumberFormat="1" applyFont="1" applyFill="1" applyBorder="1" applyAlignment="1" applyProtection="1">
      <alignment horizontal="center" vertical="center"/>
      <protection hidden="1"/>
    </xf>
    <xf numFmtId="3" fontId="34" fillId="37" borderId="84" xfId="0" applyNumberFormat="1" applyFont="1" applyFill="1" applyBorder="1" applyAlignment="1" applyProtection="1">
      <alignment horizontal="center" vertical="center"/>
      <protection hidden="1"/>
    </xf>
    <xf numFmtId="4" fontId="34" fillId="37" borderId="78" xfId="0" applyNumberFormat="1" applyFont="1" applyFill="1" applyBorder="1" applyAlignment="1" applyProtection="1">
      <alignment horizontal="center" vertical="center"/>
      <protection hidden="1"/>
    </xf>
    <xf numFmtId="3" fontId="25" fillId="37" borderId="78" xfId="0" applyNumberFormat="1" applyFont="1" applyFill="1" applyBorder="1" applyAlignment="1" applyProtection="1">
      <alignment horizontal="center" vertical="center"/>
      <protection hidden="1"/>
    </xf>
    <xf numFmtId="1" fontId="25" fillId="37" borderId="77" xfId="0" applyNumberFormat="1" applyFont="1" applyFill="1" applyBorder="1" applyAlignment="1" applyProtection="1">
      <alignment horizontal="center" vertical="center"/>
      <protection hidden="1"/>
    </xf>
    <xf numFmtId="4" fontId="25" fillId="37" borderId="15" xfId="0" applyNumberFormat="1" applyFont="1" applyFill="1" applyBorder="1" applyAlignment="1" applyProtection="1">
      <alignment horizontal="center" vertical="center"/>
      <protection hidden="1"/>
    </xf>
    <xf numFmtId="3" fontId="34" fillId="37" borderId="100" xfId="0" applyNumberFormat="1" applyFont="1" applyFill="1" applyBorder="1" applyAlignment="1" applyProtection="1">
      <alignment horizontal="center" vertical="center"/>
      <protection hidden="1"/>
    </xf>
    <xf numFmtId="4" fontId="34" fillId="37" borderId="11" xfId="0" applyNumberFormat="1" applyFont="1" applyFill="1" applyBorder="1" applyAlignment="1" applyProtection="1">
      <alignment horizontal="center" vertical="center"/>
      <protection hidden="1"/>
    </xf>
    <xf numFmtId="3" fontId="25" fillId="37" borderId="11" xfId="0" applyNumberFormat="1" applyFont="1" applyFill="1" applyBorder="1" applyAlignment="1" applyProtection="1">
      <alignment horizontal="center" vertical="center"/>
      <protection hidden="1"/>
    </xf>
    <xf numFmtId="1" fontId="25" fillId="37" borderId="18" xfId="0" applyNumberFormat="1" applyFont="1" applyFill="1" applyBorder="1" applyAlignment="1" applyProtection="1">
      <alignment horizontal="center" vertical="center"/>
      <protection hidden="1"/>
    </xf>
    <xf numFmtId="4" fontId="25" fillId="37" borderId="12" xfId="0" applyNumberFormat="1" applyFont="1" applyFill="1" applyBorder="1" applyAlignment="1" applyProtection="1">
      <alignment horizontal="center" vertical="center"/>
      <protection hidden="1"/>
    </xf>
    <xf numFmtId="4" fontId="25" fillId="37" borderId="11" xfId="0" applyNumberFormat="1" applyFont="1" applyFill="1" applyBorder="1" applyAlignment="1" applyProtection="1">
      <alignment horizontal="center" vertical="center"/>
      <protection hidden="1"/>
    </xf>
    <xf numFmtId="3" fontId="47"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7" fillId="38" borderId="43" xfId="0" applyNumberFormat="1" applyFont="1" applyFill="1" applyBorder="1" applyAlignment="1" applyProtection="1">
      <alignment horizontal="right" vertical="center"/>
      <protection hidden="1"/>
    </xf>
    <xf numFmtId="164" fontId="26" fillId="38" borderId="10" xfId="0" applyNumberFormat="1" applyFont="1" applyFill="1" applyBorder="1" applyAlignment="1" applyProtection="1">
      <alignment horizontal="center" vertical="center"/>
      <protection hidden="1"/>
    </xf>
    <xf numFmtId="0" fontId="27" fillId="38" borderId="82" xfId="0" applyFont="1" applyFill="1" applyBorder="1" applyAlignment="1" applyProtection="1">
      <alignment horizontal="center" vertical="center"/>
      <protection hidden="1"/>
    </xf>
    <xf numFmtId="0" fontId="27" fillId="38" borderId="14" xfId="0" applyFont="1" applyFill="1" applyBorder="1" applyAlignment="1" applyProtection="1">
      <alignment horizontal="center" vertical="center"/>
      <protection hidden="1"/>
    </xf>
    <xf numFmtId="0" fontId="27" fillId="38" borderId="18" xfId="0" applyFont="1" applyFill="1" applyBorder="1" applyAlignment="1" applyProtection="1">
      <alignment horizontal="center" vertical="center"/>
      <protection hidden="1"/>
    </xf>
    <xf numFmtId="0" fontId="27" fillId="38" borderId="11" xfId="0" applyFont="1" applyFill="1" applyBorder="1" applyAlignment="1" applyProtection="1">
      <alignment horizontal="center" vertical="center"/>
      <protection hidden="1"/>
    </xf>
    <xf numFmtId="0" fontId="27" fillId="38" borderId="97" xfId="0" applyFont="1" applyFill="1" applyBorder="1" applyAlignment="1" applyProtection="1">
      <alignment horizontal="center" vertical="center"/>
      <protection hidden="1"/>
    </xf>
    <xf numFmtId="0" fontId="27" fillId="38" borderId="101" xfId="0" applyFont="1" applyFill="1" applyBorder="1" applyAlignment="1" applyProtection="1">
      <alignment horizontal="center" vertical="center"/>
      <protection hidden="1"/>
    </xf>
    <xf numFmtId="0" fontId="27" fillId="38" borderId="51" xfId="0" applyFont="1" applyFill="1" applyBorder="1" applyAlignment="1" applyProtection="1">
      <alignment horizontal="center" vertical="center"/>
      <protection hidden="1"/>
    </xf>
    <xf numFmtId="0" fontId="27" fillId="38" borderId="50" xfId="0" applyFont="1" applyFill="1" applyBorder="1" applyAlignment="1" applyProtection="1">
      <alignment horizontal="center" vertical="center"/>
      <protection hidden="1"/>
    </xf>
    <xf numFmtId="0" fontId="27" fillId="38" borderId="22" xfId="0" applyFont="1" applyFill="1" applyBorder="1" applyAlignment="1" applyProtection="1">
      <alignment horizontal="center" vertical="center"/>
      <protection hidden="1"/>
    </xf>
    <xf numFmtId="0" fontId="35" fillId="38" borderId="21" xfId="0" applyFont="1" applyFill="1" applyBorder="1" applyAlignment="1" applyProtection="1">
      <alignment horizontal="left" vertical="center" indent="1"/>
      <protection hidden="1"/>
    </xf>
    <xf numFmtId="0" fontId="35" fillId="38" borderId="43" xfId="0" applyFont="1" applyFill="1" applyBorder="1" applyAlignment="1" applyProtection="1">
      <alignment horizontal="left" vertical="center" indent="1"/>
      <protection hidden="1"/>
    </xf>
    <xf numFmtId="3" fontId="47" fillId="38"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6" borderId="27" xfId="0" applyFont="1" applyFill="1" applyBorder="1" applyProtection="1">
      <protection hidden="1"/>
    </xf>
    <xf numFmtId="0" fontId="38" fillId="36" borderId="35" xfId="0" applyFont="1" applyFill="1" applyBorder="1" applyAlignment="1" applyProtection="1">
      <alignment horizontal="center" vertical="center"/>
      <protection hidden="1"/>
    </xf>
    <xf numFmtId="0" fontId="37" fillId="36" borderId="0" xfId="0" applyFont="1" applyFill="1" applyProtection="1">
      <protection hidden="1"/>
    </xf>
    <xf numFmtId="0" fontId="25" fillId="36" borderId="0" xfId="0" applyFont="1" applyFill="1" applyBorder="1" applyAlignment="1" applyProtection="1">
      <alignment vertical="center"/>
      <protection hidden="1"/>
    </xf>
    <xf numFmtId="0" fontId="25" fillId="36" borderId="0" xfId="0" applyFont="1" applyFill="1" applyBorder="1" applyProtection="1">
      <protection hidden="1"/>
    </xf>
    <xf numFmtId="0" fontId="40" fillId="36" borderId="86"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0"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86"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3" fontId="25" fillId="36" borderId="100"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8"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8"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8"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7"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7" fillId="35" borderId="23" xfId="0" applyNumberFormat="1"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164" fontId="25" fillId="37"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38" borderId="48" xfId="0" applyFont="1" applyFill="1" applyBorder="1" applyAlignment="1" applyProtection="1">
      <alignment horizontal="center" vertical="center"/>
      <protection hidden="1"/>
    </xf>
    <xf numFmtId="3" fontId="25" fillId="37" borderId="59" xfId="0" applyNumberFormat="1" applyFont="1" applyFill="1" applyBorder="1" applyAlignment="1" applyProtection="1">
      <alignment horizontal="center" vertical="center"/>
      <protection hidden="1"/>
    </xf>
    <xf numFmtId="3" fontId="25" fillId="37" borderId="15" xfId="0" applyNumberFormat="1" applyFont="1" applyFill="1" applyBorder="1" applyAlignment="1" applyProtection="1">
      <alignment horizontal="center" vertical="center"/>
      <protection hidden="1"/>
    </xf>
    <xf numFmtId="3" fontId="25" fillId="37"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3" fontId="34" fillId="36" borderId="12" xfId="0" applyNumberFormat="1" applyFont="1" applyFill="1" applyBorder="1" applyAlignment="1" applyProtection="1">
      <alignment horizontal="center" vertical="center"/>
      <protection hidden="1"/>
    </xf>
    <xf numFmtId="3" fontId="34" fillId="37" borderId="11" xfId="0" applyNumberFormat="1" applyFont="1" applyFill="1" applyBorder="1" applyAlignment="1" applyProtection="1">
      <alignment horizontal="center" vertical="center"/>
      <protection hidden="1"/>
    </xf>
    <xf numFmtId="0" fontId="25" fillId="37" borderId="38"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wrapText="1"/>
      <protection hidden="1"/>
    </xf>
    <xf numFmtId="0" fontId="25" fillId="37"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4" fontId="25" fillId="37" borderId="86" xfId="0" applyNumberFormat="1" applyFont="1" applyFill="1" applyBorder="1" applyAlignment="1" applyProtection="1">
      <alignment horizontal="center" vertical="center"/>
      <protection hidden="1"/>
    </xf>
    <xf numFmtId="4" fontId="25" fillId="37" borderId="89" xfId="0" applyNumberFormat="1" applyFont="1" applyFill="1" applyBorder="1" applyAlignment="1" applyProtection="1">
      <alignment horizontal="center" vertical="center"/>
      <protection hidden="1"/>
    </xf>
    <xf numFmtId="4" fontId="25" fillId="37" borderId="90" xfId="0" applyNumberFormat="1" applyFont="1" applyFill="1" applyBorder="1" applyAlignment="1" applyProtection="1">
      <alignment horizontal="center" vertical="center"/>
      <protection hidden="1"/>
    </xf>
    <xf numFmtId="0" fontId="27" fillId="38" borderId="88" xfId="0"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7"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5" fillId="33" borderId="35" xfId="0" applyFont="1" applyFill="1" applyBorder="1" applyAlignment="1" applyProtection="1">
      <alignment horizontal="center" vertical="center"/>
      <protection hidden="1"/>
    </xf>
    <xf numFmtId="0" fontId="46" fillId="33" borderId="0" xfId="42" applyNumberFormat="1" applyFont="1" applyFill="1" applyBorder="1" applyAlignment="1" applyProtection="1">
      <alignment wrapText="1"/>
      <protection hidden="1"/>
    </xf>
    <xf numFmtId="0" fontId="47" fillId="33" borderId="0" xfId="0" applyFont="1" applyFill="1" applyBorder="1" applyAlignment="1" applyProtection="1">
      <alignment vertical="center"/>
      <protection hidden="1"/>
    </xf>
    <xf numFmtId="3" fontId="47"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0" fillId="33" borderId="0" xfId="0" applyFont="1" applyFill="1" applyProtection="1">
      <protection hidden="1"/>
    </xf>
    <xf numFmtId="0" fontId="38"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8"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7"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8" fillId="33" borderId="0" xfId="0" applyFont="1" applyFill="1" applyAlignment="1" applyProtection="1">
      <alignment horizontal="center" vertical="center"/>
      <protection hidden="1"/>
    </xf>
    <xf numFmtId="0" fontId="38"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7" fillId="35" borderId="27" xfId="0" applyNumberFormat="1" applyFont="1" applyFill="1" applyBorder="1" applyAlignment="1" applyProtection="1">
      <alignment vertical="center"/>
      <protection hidden="1"/>
    </xf>
    <xf numFmtId="0" fontId="39"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6"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39" fillId="35" borderId="36" xfId="42" applyNumberFormat="1" applyFont="1" applyFill="1" applyBorder="1" applyAlignment="1" applyProtection="1">
      <alignment horizontal="center" vertical="center" wrapText="1"/>
      <protection hidden="1"/>
    </xf>
    <xf numFmtId="0" fontId="38" fillId="35" borderId="35" xfId="0" applyFont="1" applyFill="1" applyBorder="1" applyAlignment="1" applyProtection="1">
      <alignment horizontal="center" vertical="center"/>
      <protection hidden="1"/>
    </xf>
    <xf numFmtId="0" fontId="37" fillId="35" borderId="0" xfId="0" applyFont="1" applyFill="1" applyProtection="1">
      <protection hidden="1"/>
    </xf>
    <xf numFmtId="0" fontId="25" fillId="35" borderId="0" xfId="0" applyFont="1" applyFill="1" applyAlignment="1" applyProtection="1">
      <alignment vertical="center"/>
      <protection hidden="1"/>
    </xf>
    <xf numFmtId="0" fontId="48" fillId="35" borderId="0" xfId="0" applyFont="1" applyFill="1" applyBorder="1" applyAlignment="1" applyProtection="1">
      <alignment horizontal="center" vertical="center"/>
      <protection hidden="1"/>
    </xf>
    <xf numFmtId="0" fontId="36" fillId="42" borderId="11" xfId="0" applyFont="1" applyFill="1" applyBorder="1" applyAlignment="1" applyProtection="1">
      <alignment horizontal="center" vertical="center" wrapText="1"/>
      <protection hidden="1"/>
    </xf>
    <xf numFmtId="164" fontId="36" fillId="42" borderId="11" xfId="0" applyNumberFormat="1" applyFont="1" applyFill="1" applyBorder="1" applyAlignment="1" applyProtection="1">
      <alignment horizontal="center" vertical="center"/>
      <protection hidden="1"/>
    </xf>
    <xf numFmtId="0" fontId="53" fillId="35" borderId="25" xfId="0" applyFont="1" applyFill="1" applyBorder="1" applyAlignment="1" applyProtection="1">
      <alignment horizontal="left" vertical="top"/>
      <protection hidden="1"/>
    </xf>
    <xf numFmtId="0" fontId="52" fillId="35" borderId="0" xfId="0" applyFont="1" applyFill="1" applyBorder="1" applyAlignment="1" applyProtection="1">
      <alignment horizontal="left" vertical="center"/>
      <protection hidden="1"/>
    </xf>
    <xf numFmtId="0" fontId="25" fillId="42" borderId="11" xfId="0"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wrapText="1"/>
      <protection hidden="1"/>
    </xf>
    <xf numFmtId="0" fontId="25" fillId="42" borderId="56" xfId="0" applyFont="1" applyFill="1" applyBorder="1" applyAlignment="1" applyProtection="1">
      <alignment horizontal="center" vertical="center"/>
      <protection hidden="1"/>
    </xf>
    <xf numFmtId="1" fontId="26" fillId="42" borderId="34" xfId="0" applyNumberFormat="1" applyFont="1" applyFill="1" applyBorder="1" applyAlignment="1" applyProtection="1">
      <alignment horizontal="center" vertical="center"/>
      <protection hidden="1"/>
    </xf>
    <xf numFmtId="0" fontId="41" fillId="36" borderId="30" xfId="0" applyFont="1" applyFill="1" applyBorder="1" applyAlignment="1" applyProtection="1">
      <alignment horizontal="center" vertical="center"/>
      <protection hidden="1"/>
    </xf>
    <xf numFmtId="0" fontId="26" fillId="36" borderId="31" xfId="0" applyFont="1" applyFill="1" applyBorder="1" applyAlignment="1" applyProtection="1">
      <alignment horizontal="center" vertical="center"/>
      <protection hidden="1"/>
    </xf>
    <xf numFmtId="0" fontId="26" fillId="36" borderId="59" xfId="0" applyFont="1" applyFill="1" applyBorder="1" applyAlignment="1" applyProtection="1">
      <alignment horizontal="center" vertical="center"/>
      <protection hidden="1"/>
    </xf>
    <xf numFmtId="0" fontId="25" fillId="36" borderId="33" xfId="0" applyFont="1" applyFill="1" applyBorder="1" applyAlignment="1" applyProtection="1">
      <alignment horizontal="center" vertical="center" textRotation="90"/>
      <protection hidden="1"/>
    </xf>
    <xf numFmtId="0" fontId="25" fillId="36" borderId="31" xfId="0" applyFont="1" applyFill="1" applyBorder="1" applyAlignment="1" applyProtection="1">
      <alignment horizontal="center" vertical="center"/>
      <protection hidden="1"/>
    </xf>
    <xf numFmtId="0" fontId="25" fillId="36" borderId="32" xfId="0" applyFont="1" applyFill="1" applyBorder="1" applyAlignment="1" applyProtection="1">
      <alignment horizontal="center" vertical="center"/>
      <protection hidden="1"/>
    </xf>
    <xf numFmtId="0" fontId="36" fillId="38" borderId="12" xfId="0" applyFont="1" applyFill="1" applyBorder="1" applyAlignment="1" applyProtection="1">
      <alignment horizontal="center" vertical="center" wrapText="1"/>
      <protection hidden="1"/>
    </xf>
    <xf numFmtId="0" fontId="36" fillId="38" borderId="11" xfId="0" applyFont="1" applyFill="1" applyBorder="1" applyAlignment="1" applyProtection="1">
      <alignment horizontal="center" vertical="center" wrapText="1"/>
      <protection hidden="1"/>
    </xf>
    <xf numFmtId="164" fontId="36" fillId="43" borderId="11" xfId="0" applyNumberFormat="1" applyFont="1" applyFill="1" applyBorder="1" applyAlignment="1" applyProtection="1">
      <alignment horizontal="center" vertical="center"/>
      <protection hidden="1"/>
    </xf>
    <xf numFmtId="0" fontId="36" fillId="35" borderId="12" xfId="0" applyFont="1" applyFill="1" applyBorder="1" applyAlignment="1" applyProtection="1">
      <alignment horizontal="center" vertical="center" wrapText="1"/>
      <protection hidden="1"/>
    </xf>
    <xf numFmtId="0" fontId="47" fillId="42" borderId="60" xfId="0" applyFont="1" applyFill="1" applyBorder="1" applyAlignment="1" applyProtection="1">
      <alignment horizontal="center" vertical="center"/>
      <protection hidden="1"/>
    </xf>
    <xf numFmtId="0" fontId="47" fillId="42" borderId="46" xfId="0" applyFont="1" applyFill="1" applyBorder="1" applyAlignment="1" applyProtection="1">
      <alignment horizontal="center" vertical="center"/>
      <protection hidden="1"/>
    </xf>
    <xf numFmtId="0" fontId="47" fillId="42" borderId="20" xfId="0" applyFont="1" applyFill="1" applyBorder="1" applyAlignment="1" applyProtection="1">
      <alignment horizontal="center" vertical="center"/>
      <protection hidden="1"/>
    </xf>
    <xf numFmtId="0" fontId="47" fillId="42" borderId="16" xfId="0" applyFont="1" applyFill="1" applyBorder="1" applyAlignment="1" applyProtection="1">
      <alignment horizontal="center" vertical="center"/>
      <protection hidden="1"/>
    </xf>
    <xf numFmtId="0" fontId="47" fillId="43" borderId="60" xfId="0" applyFont="1" applyFill="1" applyBorder="1" applyAlignment="1" applyProtection="1">
      <alignment horizontal="center" vertical="center"/>
      <protection hidden="1"/>
    </xf>
    <xf numFmtId="0" fontId="47" fillId="43" borderId="46" xfId="0" applyFont="1" applyFill="1" applyBorder="1" applyAlignment="1" applyProtection="1">
      <alignment horizontal="center" vertical="center"/>
      <protection hidden="1"/>
    </xf>
    <xf numFmtId="0" fontId="47" fillId="43" borderId="16" xfId="0" applyFont="1" applyFill="1" applyBorder="1" applyAlignment="1" applyProtection="1">
      <alignment horizontal="center" vertical="center"/>
      <protection hidden="1"/>
    </xf>
    <xf numFmtId="0" fontId="47" fillId="43" borderId="76" xfId="0" applyFont="1" applyFill="1" applyBorder="1" applyAlignment="1" applyProtection="1">
      <alignment horizontal="center" vertical="center"/>
      <protection hidden="1"/>
    </xf>
    <xf numFmtId="3" fontId="31" fillId="42" borderId="10" xfId="0" applyNumberFormat="1" applyFont="1" applyFill="1" applyBorder="1" applyAlignment="1" applyProtection="1">
      <alignment horizontal="center" vertical="center"/>
      <protection hidden="1"/>
    </xf>
    <xf numFmtId="0" fontId="26" fillId="42" borderId="106" xfId="0" applyFont="1" applyFill="1" applyBorder="1" applyAlignment="1" applyProtection="1">
      <alignment horizontal="center" vertical="center"/>
      <protection hidden="1"/>
    </xf>
    <xf numFmtId="0" fontId="26" fillId="42" borderId="10" xfId="0" applyFont="1" applyFill="1" applyBorder="1" applyAlignment="1" applyProtection="1">
      <alignment horizontal="center" vertical="center"/>
      <protection hidden="1"/>
    </xf>
    <xf numFmtId="0" fontId="26" fillId="42" borderId="21" xfId="0" applyFont="1" applyFill="1" applyBorder="1" applyAlignment="1" applyProtection="1">
      <alignment horizontal="center" vertical="center"/>
      <protection hidden="1"/>
    </xf>
    <xf numFmtId="1" fontId="26" fillId="42" borderId="107" xfId="0" applyNumberFormat="1" applyFont="1" applyFill="1" applyBorder="1" applyAlignment="1" applyProtection="1">
      <alignment horizontal="center" vertical="center"/>
      <protection hidden="1"/>
    </xf>
    <xf numFmtId="1" fontId="26" fillId="42" borderId="88" xfId="0" applyNumberFormat="1" applyFont="1" applyFill="1" applyBorder="1" applyAlignment="1" applyProtection="1">
      <alignment horizontal="center" vertical="center"/>
      <protection hidden="1"/>
    </xf>
    <xf numFmtId="3" fontId="31" fillId="43" borderId="10" xfId="0" applyNumberFormat="1" applyFont="1" applyFill="1" applyBorder="1" applyAlignment="1" applyProtection="1">
      <alignment horizontal="center" vertical="center"/>
      <protection hidden="1"/>
    </xf>
    <xf numFmtId="0" fontId="26" fillId="43" borderId="106" xfId="0" applyFont="1" applyFill="1" applyBorder="1" applyAlignment="1" applyProtection="1">
      <alignment horizontal="center" vertical="center"/>
      <protection hidden="1"/>
    </xf>
    <xf numFmtId="0" fontId="26" fillId="43" borderId="10" xfId="0" applyFont="1" applyFill="1" applyBorder="1" applyAlignment="1" applyProtection="1">
      <alignment horizontal="center" vertical="center"/>
      <protection hidden="1"/>
    </xf>
    <xf numFmtId="0" fontId="26" fillId="43" borderId="21" xfId="0" applyFont="1" applyFill="1" applyBorder="1" applyAlignment="1" applyProtection="1">
      <alignment horizontal="center" vertical="center"/>
      <protection hidden="1"/>
    </xf>
    <xf numFmtId="1" fontId="26" fillId="43" borderId="107" xfId="0" applyNumberFormat="1" applyFont="1" applyFill="1" applyBorder="1" applyAlignment="1" applyProtection="1">
      <alignment horizontal="center" vertical="center"/>
      <protection hidden="1"/>
    </xf>
    <xf numFmtId="1" fontId="26" fillId="43" borderId="88" xfId="0" applyNumberFormat="1" applyFont="1" applyFill="1" applyBorder="1" applyAlignment="1" applyProtection="1">
      <alignment horizontal="center" vertical="center"/>
      <protection hidden="1"/>
    </xf>
    <xf numFmtId="0" fontId="49" fillId="39" borderId="0" xfId="0" applyFont="1" applyFill="1" applyBorder="1" applyAlignment="1" applyProtection="1">
      <alignment horizontal="center" vertical="center"/>
      <protection hidden="1"/>
    </xf>
    <xf numFmtId="3" fontId="49" fillId="36" borderId="0" xfId="0" applyNumberFormat="1" applyFont="1" applyFill="1" applyBorder="1" applyAlignment="1" applyProtection="1">
      <alignment vertical="center"/>
      <protection hidden="1"/>
    </xf>
    <xf numFmtId="0" fontId="49"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49" fillId="37" borderId="0" xfId="0" applyNumberFormat="1" applyFont="1" applyFill="1" applyBorder="1" applyAlignment="1" applyProtection="1">
      <alignment vertical="center"/>
      <protection hidden="1"/>
    </xf>
    <xf numFmtId="0" fontId="49" fillId="37" borderId="0" xfId="0" applyFont="1" applyFill="1" applyAlignment="1" applyProtection="1">
      <alignment horizontal="center" vertical="center"/>
      <protection hidden="1"/>
    </xf>
    <xf numFmtId="0" fontId="49" fillId="37" borderId="0" xfId="0" applyFon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top"/>
      <protection hidden="1"/>
    </xf>
    <xf numFmtId="49" fontId="0" fillId="37" borderId="13" xfId="0" applyNumberFormat="1" applyFill="1" applyBorder="1" applyAlignment="1" applyProtection="1">
      <alignment horizontal="center" vertical="top"/>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0" fontId="25" fillId="37" borderId="0" xfId="0" applyFont="1" applyFill="1" applyBorder="1" applyAlignment="1" applyProtection="1">
      <alignment horizontal="left" vertical="center" wrapText="1"/>
      <protection hidden="1"/>
    </xf>
    <xf numFmtId="0" fontId="25" fillId="37" borderId="0" xfId="0" applyFont="1" applyFill="1" applyBorder="1" applyAlignment="1" applyProtection="1">
      <alignment horizontal="left" vertical="center"/>
      <protection hidden="1"/>
    </xf>
    <xf numFmtId="0" fontId="25" fillId="37" borderId="80" xfId="0" applyFont="1" applyFill="1" applyBorder="1" applyAlignment="1" applyProtection="1">
      <alignment horizontal="left" vertical="center"/>
      <protection hidden="1"/>
    </xf>
    <xf numFmtId="0" fontId="25" fillId="37" borderId="17" xfId="0" applyFont="1" applyFill="1" applyBorder="1" applyAlignment="1" applyProtection="1">
      <alignment horizontal="left" vertical="center"/>
      <protection hidden="1"/>
    </xf>
    <xf numFmtId="0" fontId="25" fillId="37" borderId="53" xfId="0" applyFont="1" applyFill="1" applyBorder="1" applyAlignment="1" applyProtection="1">
      <alignment horizontal="left" vertical="center"/>
      <protection hidden="1"/>
    </xf>
    <xf numFmtId="0" fontId="25" fillId="37" borderId="20" xfId="0" applyFont="1" applyFill="1" applyBorder="1" applyAlignment="1" applyProtection="1">
      <alignment horizontal="left" vertical="center"/>
      <protection hidden="1"/>
    </xf>
    <xf numFmtId="0" fontId="25" fillId="37" borderId="39" xfId="0" applyFont="1" applyFill="1" applyBorder="1" applyAlignment="1" applyProtection="1">
      <alignment horizontal="left" vertical="center"/>
      <protection hidden="1"/>
    </xf>
    <xf numFmtId="49" fontId="0" fillId="37" borderId="55" xfId="0" applyNumberFormat="1" applyFill="1" applyBorder="1" applyAlignment="1" applyProtection="1">
      <alignment horizontal="left" vertical="center"/>
      <protection hidden="1"/>
    </xf>
    <xf numFmtId="0" fontId="25" fillId="37" borderId="16" xfId="0" applyFont="1" applyFill="1" applyBorder="1" applyAlignment="1" applyProtection="1">
      <alignment horizontal="left" vertical="center"/>
      <protection hidden="1"/>
    </xf>
    <xf numFmtId="0" fontId="25" fillId="37" borderId="38" xfId="0" applyFont="1" applyFill="1" applyBorder="1" applyAlignment="1" applyProtection="1">
      <alignment horizontal="left" vertical="center"/>
      <protection hidden="1"/>
    </xf>
    <xf numFmtId="49" fontId="0" fillId="37" borderId="13" xfId="0" applyNumberFormat="1" applyFill="1" applyBorder="1" applyAlignment="1" applyProtection="1">
      <alignment horizontal="left" vertical="center"/>
      <protection hidden="1"/>
    </xf>
    <xf numFmtId="0" fontId="36" fillId="33" borderId="64" xfId="0" applyFont="1" applyFill="1" applyBorder="1" applyAlignment="1" applyProtection="1">
      <alignment horizontal="center" vertical="center"/>
      <protection locked="0" hidden="1"/>
    </xf>
    <xf numFmtId="0" fontId="36" fillId="33" borderId="11" xfId="0" applyFont="1" applyFill="1" applyBorder="1" applyAlignment="1" applyProtection="1">
      <alignment horizontal="center" vertical="center"/>
      <protection locked="0" hidden="1"/>
    </xf>
    <xf numFmtId="164" fontId="36" fillId="33" borderId="11" xfId="0" applyNumberFormat="1" applyFont="1" applyFill="1" applyBorder="1" applyAlignment="1" applyProtection="1">
      <alignment horizontal="center" vertical="center"/>
      <protection locked="0" hidden="1"/>
    </xf>
    <xf numFmtId="0" fontId="36"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51" fillId="35" borderId="35" xfId="0" applyFont="1" applyFill="1" applyBorder="1" applyAlignment="1" applyProtection="1">
      <alignment horizontal="left"/>
      <protection hidden="1"/>
    </xf>
    <xf numFmtId="0" fontId="25" fillId="33" borderId="0" xfId="0" applyFont="1" applyFill="1" applyAlignment="1" applyProtection="1">
      <protection hidden="1"/>
    </xf>
    <xf numFmtId="0" fontId="38"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7" fillId="33" borderId="0" xfId="0" applyFont="1" applyFill="1" applyBorder="1" applyAlignment="1" applyProtection="1">
      <protection hidden="1"/>
    </xf>
    <xf numFmtId="0" fontId="25" fillId="33" borderId="36" xfId="0" applyFont="1" applyFill="1" applyBorder="1" applyAlignment="1" applyProtection="1">
      <protection hidden="1"/>
    </xf>
    <xf numFmtId="0" fontId="47" fillId="33" borderId="0" xfId="0" applyFont="1" applyFill="1" applyAlignment="1" applyProtection="1">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47" fillId="33" borderId="0" xfId="0" applyNumberFormat="1" applyFont="1" applyFill="1" applyBorder="1" applyAlignment="1" applyProtection="1">
      <alignment horizontal="right" vertical="center"/>
      <protection hidden="1"/>
    </xf>
    <xf numFmtId="42" fontId="0" fillId="34" borderId="0" xfId="0" applyNumberFormat="1" applyFill="1" applyProtection="1">
      <protection hidden="1"/>
    </xf>
    <xf numFmtId="42" fontId="0" fillId="34" borderId="0" xfId="0" applyNumberFormat="1" applyFill="1" applyAlignment="1" applyProtection="1">
      <alignment horizontal="center"/>
      <protection hidden="1"/>
    </xf>
    <xf numFmtId="0" fontId="0" fillId="34" borderId="0" xfId="0" applyFill="1" applyProtection="1">
      <protection hidden="1"/>
    </xf>
    <xf numFmtId="0" fontId="34" fillId="44" borderId="26" xfId="0" applyFont="1" applyFill="1" applyBorder="1" applyProtection="1">
      <protection hidden="1"/>
    </xf>
    <xf numFmtId="0" fontId="34" fillId="44" borderId="27" xfId="0" applyFont="1" applyFill="1" applyBorder="1" applyAlignment="1" applyProtection="1">
      <alignment horizontal="center"/>
      <protection hidden="1"/>
    </xf>
    <xf numFmtId="0" fontId="34" fillId="44" borderId="27" xfId="0" applyFont="1" applyFill="1" applyBorder="1" applyProtection="1">
      <protection hidden="1"/>
    </xf>
    <xf numFmtId="42" fontId="34" fillId="44" borderId="27" xfId="0" applyNumberFormat="1" applyFont="1" applyFill="1" applyBorder="1" applyProtection="1">
      <protection hidden="1"/>
    </xf>
    <xf numFmtId="0" fontId="58" fillId="44" borderId="27" xfId="0" applyFont="1" applyFill="1" applyBorder="1" applyAlignment="1" applyProtection="1">
      <alignment horizontal="left" wrapText="1"/>
      <protection hidden="1"/>
    </xf>
    <xf numFmtId="0" fontId="58" fillId="44" borderId="28" xfId="0" applyFont="1" applyFill="1" applyBorder="1" applyAlignment="1" applyProtection="1">
      <alignment horizontal="left" wrapText="1"/>
      <protection hidden="1"/>
    </xf>
    <xf numFmtId="0" fontId="0" fillId="34" borderId="0" xfId="0" applyFill="1" applyAlignment="1" applyProtection="1">
      <alignment vertical="center"/>
      <protection hidden="1"/>
    </xf>
    <xf numFmtId="0" fontId="16" fillId="44" borderId="27" xfId="0" applyFont="1" applyFill="1" applyBorder="1" applyAlignment="1" applyProtection="1">
      <alignment horizontal="center" vertical="center" wrapText="1"/>
      <protection hidden="1"/>
    </xf>
    <xf numFmtId="0" fontId="25" fillId="34" borderId="0" xfId="0" applyFont="1" applyFill="1" applyAlignment="1" applyProtection="1">
      <alignment vertical="center" wrapText="1"/>
      <protection hidden="1"/>
    </xf>
    <xf numFmtId="0" fontId="0" fillId="46" borderId="39" xfId="0" applyFill="1" applyBorder="1" applyAlignment="1" applyProtection="1">
      <alignment vertical="center" wrapText="1"/>
      <protection hidden="1"/>
    </xf>
    <xf numFmtId="0" fontId="0" fillId="0" borderId="79" xfId="0"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0" fillId="43" borderId="11" xfId="0" applyFill="1" applyBorder="1" applyAlignment="1" applyProtection="1">
      <alignment vertical="center" wrapText="1"/>
      <protection hidden="1"/>
    </xf>
    <xf numFmtId="42" fontId="0" fillId="46" borderId="32" xfId="0" applyNumberFormat="1" applyFill="1" applyBorder="1" applyAlignment="1" applyProtection="1">
      <alignment vertical="center" wrapText="1"/>
      <protection hidden="1"/>
    </xf>
    <xf numFmtId="44" fontId="0" fillId="46" borderId="32" xfId="0" applyNumberFormat="1" applyFill="1" applyBorder="1" applyAlignment="1" applyProtection="1">
      <alignment vertical="center" wrapText="1"/>
      <protection hidden="1"/>
    </xf>
    <xf numFmtId="0" fontId="0" fillId="34" borderId="0" xfId="0" applyFill="1" applyAlignment="1" applyProtection="1">
      <alignment vertical="center" wrapText="1"/>
      <protection hidden="1"/>
    </xf>
    <xf numFmtId="0" fontId="16" fillId="0" borderId="38" xfId="0" applyFont="1" applyFill="1" applyBorder="1" applyAlignment="1" applyProtection="1">
      <alignment horizontal="center" vertical="center" wrapText="1"/>
      <protection locked="0"/>
    </xf>
    <xf numFmtId="42" fontId="0" fillId="46" borderId="37" xfId="0" applyNumberFormat="1" applyFill="1" applyBorder="1" applyAlignment="1" applyProtection="1">
      <alignment vertical="center" wrapText="1"/>
      <protection hidden="1"/>
    </xf>
    <xf numFmtId="44" fontId="0" fillId="46" borderId="37" xfId="0" applyNumberFormat="1" applyFill="1" applyBorder="1" applyAlignment="1" applyProtection="1">
      <alignment vertical="center" wrapText="1"/>
      <protection hidden="1"/>
    </xf>
    <xf numFmtId="44" fontId="0" fillId="46" borderId="46" xfId="0" applyNumberFormat="1" applyFill="1" applyBorder="1" applyAlignment="1" applyProtection="1">
      <alignment vertical="center" wrapText="1"/>
      <protection hidden="1"/>
    </xf>
    <xf numFmtId="0" fontId="25" fillId="34" borderId="0" xfId="0" applyFont="1" applyFill="1" applyBorder="1" applyAlignment="1" applyProtection="1">
      <alignment vertical="center" wrapText="1"/>
      <protection hidden="1"/>
    </xf>
    <xf numFmtId="0" fontId="0" fillId="0" borderId="108" xfId="0"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42" fontId="0" fillId="46" borderId="34" xfId="0" applyNumberFormat="1" applyFill="1" applyBorder="1" applyAlignment="1" applyProtection="1">
      <alignment vertical="center" wrapText="1"/>
      <protection hidden="1"/>
    </xf>
    <xf numFmtId="44" fontId="0" fillId="46" borderId="34" xfId="0" applyNumberFormat="1" applyFill="1" applyBorder="1" applyAlignment="1" applyProtection="1">
      <alignment vertical="center" wrapText="1"/>
      <protection hidden="1"/>
    </xf>
    <xf numFmtId="44" fontId="0" fillId="46" borderId="109" xfId="0" applyNumberFormat="1" applyFill="1" applyBorder="1" applyAlignment="1" applyProtection="1">
      <alignment vertical="center" wrapText="1"/>
      <protection hidden="1"/>
    </xf>
    <xf numFmtId="0" fontId="0" fillId="43" borderId="14" xfId="0" applyFill="1" applyBorder="1" applyAlignment="1" applyProtection="1">
      <alignment vertical="center" wrapText="1"/>
      <protection hidden="1"/>
    </xf>
    <xf numFmtId="0" fontId="35" fillId="44" borderId="10" xfId="0" applyFont="1" applyFill="1" applyBorder="1" applyAlignment="1" applyProtection="1">
      <alignment horizontal="center" vertical="center"/>
      <protection hidden="1"/>
    </xf>
    <xf numFmtId="0" fontId="0" fillId="34" borderId="0" xfId="0" applyFill="1" applyAlignment="1" applyProtection="1">
      <alignment horizontal="center"/>
      <protection hidden="1"/>
    </xf>
    <xf numFmtId="4" fontId="0" fillId="0" borderId="0" xfId="0" applyNumberFormat="1"/>
    <xf numFmtId="0" fontId="14" fillId="0" borderId="0" xfId="0" applyFont="1"/>
    <xf numFmtId="0" fontId="0" fillId="0" borderId="0" xfId="0" applyFill="1" applyBorder="1" applyAlignment="1" applyProtection="1">
      <alignment vertical="center" wrapText="1"/>
      <protection hidden="1"/>
    </xf>
    <xf numFmtId="0" fontId="0" fillId="0" borderId="0" xfId="0" applyAlignment="1">
      <alignment horizontal="center"/>
    </xf>
    <xf numFmtId="3" fontId="0" fillId="0" borderId="0" xfId="0" applyNumberFormat="1" applyAlignment="1">
      <alignment horizontal="center"/>
    </xf>
    <xf numFmtId="165" fontId="0" fillId="47" borderId="10" xfId="0" applyNumberFormat="1" applyFill="1" applyBorder="1" applyAlignment="1">
      <alignment horizontal="center"/>
    </xf>
    <xf numFmtId="0" fontId="0" fillId="40" borderId="11" xfId="0" applyFill="1" applyBorder="1" applyAlignment="1">
      <alignment horizontal="center"/>
    </xf>
    <xf numFmtId="49" fontId="0" fillId="49" borderId="11" xfId="0" applyNumberFormat="1" applyFont="1" applyFill="1" applyBorder="1" applyAlignment="1">
      <alignment horizontal="center"/>
    </xf>
    <xf numFmtId="3" fontId="0" fillId="49" borderId="11" xfId="0" applyNumberFormat="1" applyFont="1" applyFill="1" applyBorder="1" applyAlignment="1">
      <alignment horizontal="center"/>
    </xf>
    <xf numFmtId="0" fontId="0" fillId="40" borderId="11" xfId="0" applyFill="1" applyBorder="1" applyAlignment="1" applyProtection="1">
      <alignment horizontal="center"/>
      <protection hidden="1"/>
    </xf>
    <xf numFmtId="0" fontId="25" fillId="40" borderId="20" xfId="0" applyFont="1" applyFill="1" applyBorder="1" applyAlignment="1" applyProtection="1">
      <alignment horizontal="left" vertical="center" wrapText="1"/>
      <protection hidden="1"/>
    </xf>
    <xf numFmtId="0" fontId="25" fillId="40" borderId="16" xfId="0" applyFont="1" applyFill="1" applyBorder="1" applyAlignment="1" applyProtection="1">
      <alignment horizontal="left" vertical="center" wrapText="1"/>
      <protection hidden="1"/>
    </xf>
    <xf numFmtId="0" fontId="0" fillId="48" borderId="11" xfId="0" applyFill="1" applyBorder="1" applyAlignment="1">
      <alignment horizontal="center"/>
    </xf>
    <xf numFmtId="0" fontId="0" fillId="0" borderId="11" xfId="0" applyFill="1" applyBorder="1" applyAlignment="1">
      <alignment horizontal="center"/>
    </xf>
    <xf numFmtId="0" fontId="47" fillId="34" borderId="0" xfId="0" applyFont="1" applyFill="1" applyBorder="1" applyProtection="1">
      <protection hidden="1"/>
    </xf>
    <xf numFmtId="166" fontId="31" fillId="43" borderId="10" xfId="0" applyNumberFormat="1" applyFont="1" applyFill="1" applyBorder="1" applyAlignment="1" applyProtection="1">
      <alignment horizontal="center" vertical="center"/>
      <protection hidden="1"/>
    </xf>
    <xf numFmtId="166" fontId="34" fillId="37" borderId="31" xfId="0" applyNumberFormat="1" applyFont="1" applyFill="1" applyBorder="1" applyAlignment="1" applyProtection="1">
      <alignment horizontal="center" vertical="center"/>
      <protection hidden="1"/>
    </xf>
    <xf numFmtId="166" fontId="34" fillId="37" borderId="78" xfId="0" applyNumberFormat="1" applyFont="1" applyFill="1" applyBorder="1" applyAlignment="1" applyProtection="1">
      <alignment horizontal="center" vertical="center"/>
      <protection hidden="1"/>
    </xf>
    <xf numFmtId="166" fontId="34" fillId="37" borderId="11" xfId="0" applyNumberFormat="1" applyFont="1" applyFill="1" applyBorder="1" applyAlignment="1" applyProtection="1">
      <alignment horizontal="center" vertical="center"/>
      <protection hidden="1"/>
    </xf>
    <xf numFmtId="166" fontId="34" fillId="36" borderId="31" xfId="0" applyNumberFormat="1" applyFont="1" applyFill="1" applyBorder="1" applyAlignment="1" applyProtection="1">
      <alignment horizontal="center" vertical="center"/>
      <protection hidden="1"/>
    </xf>
    <xf numFmtId="166" fontId="34" fillId="36" borderId="78" xfId="0" applyNumberFormat="1" applyFont="1" applyFill="1" applyBorder="1" applyAlignment="1" applyProtection="1">
      <alignment horizontal="center" vertical="center"/>
      <protection hidden="1"/>
    </xf>
    <xf numFmtId="166" fontId="34" fillId="36" borderId="11" xfId="0" applyNumberFormat="1" applyFont="1" applyFill="1" applyBorder="1" applyAlignment="1" applyProtection="1">
      <alignment horizontal="center" vertical="center"/>
      <protection hidden="1"/>
    </xf>
    <xf numFmtId="166" fontId="31" fillId="42" borderId="10" xfId="0" applyNumberFormat="1" applyFont="1" applyFill="1" applyBorder="1" applyAlignment="1" applyProtection="1">
      <alignment horizontal="center" vertical="center"/>
      <protection hidden="1"/>
    </xf>
    <xf numFmtId="0" fontId="0" fillId="0" borderId="30" xfId="0" applyFill="1" applyBorder="1" applyAlignment="1" applyProtection="1">
      <alignment vertical="center" wrapText="1"/>
      <protection locked="0" hidden="1"/>
    </xf>
    <xf numFmtId="0" fontId="0" fillId="0" borderId="100" xfId="0" applyFill="1" applyBorder="1" applyAlignment="1" applyProtection="1">
      <alignment vertical="center" wrapText="1"/>
      <protection locked="0" hidden="1"/>
    </xf>
    <xf numFmtId="0" fontId="0" fillId="0" borderId="33" xfId="0" applyFill="1" applyBorder="1" applyAlignment="1" applyProtection="1">
      <alignment vertical="center" wrapText="1"/>
      <protection locked="0" hidden="1"/>
    </xf>
    <xf numFmtId="44" fontId="0" fillId="46" borderId="45" xfId="0" applyNumberFormat="1" applyFill="1" applyBorder="1" applyAlignment="1" applyProtection="1">
      <alignment vertical="center" wrapText="1"/>
      <protection hidden="1"/>
    </xf>
    <xf numFmtId="42" fontId="0" fillId="46" borderId="45" xfId="0" applyNumberFormat="1" applyFill="1" applyBorder="1" applyAlignment="1" applyProtection="1">
      <alignment vertical="center" wrapText="1"/>
      <protection hidden="1"/>
    </xf>
    <xf numFmtId="42" fontId="0" fillId="46" borderId="46" xfId="0" applyNumberFormat="1" applyFill="1" applyBorder="1" applyAlignment="1" applyProtection="1">
      <alignment vertical="center" wrapText="1"/>
      <protection hidden="1"/>
    </xf>
    <xf numFmtId="42" fontId="0" fillId="46" borderId="109" xfId="0" applyNumberFormat="1" applyFill="1" applyBorder="1" applyAlignment="1" applyProtection="1">
      <alignment vertical="center" wrapText="1"/>
      <protection hidden="1"/>
    </xf>
    <xf numFmtId="0" fontId="0" fillId="43" borderId="31" xfId="0" applyFill="1" applyBorder="1" applyAlignment="1" applyProtection="1">
      <alignment vertical="center" wrapText="1"/>
      <protection hidden="1"/>
    </xf>
    <xf numFmtId="0" fontId="0" fillId="43" borderId="56" xfId="0" applyFill="1" applyBorder="1" applyAlignment="1" applyProtection="1">
      <alignment vertical="center" wrapText="1"/>
      <protection hidden="1"/>
    </xf>
    <xf numFmtId="0" fontId="59" fillId="37" borderId="35" xfId="0" applyFont="1" applyFill="1" applyBorder="1" applyAlignment="1" applyProtection="1">
      <alignment horizontal="center" vertical="center" wrapText="1"/>
      <protection hidden="1"/>
    </xf>
    <xf numFmtId="0" fontId="59" fillId="37" borderId="0" xfId="0" applyFont="1" applyFill="1" applyBorder="1" applyAlignment="1" applyProtection="1">
      <alignment horizontal="center" vertical="center" wrapText="1"/>
      <protection hidden="1"/>
    </xf>
    <xf numFmtId="0" fontId="58" fillId="37" borderId="36" xfId="0" applyFont="1" applyFill="1" applyBorder="1" applyAlignment="1" applyProtection="1">
      <alignment horizontal="left" wrapText="1"/>
      <protection hidden="1"/>
    </xf>
    <xf numFmtId="0" fontId="59" fillId="36" borderId="35"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center" vertical="center" wrapText="1"/>
      <protection hidden="1"/>
    </xf>
    <xf numFmtId="0" fontId="58" fillId="36" borderId="36" xfId="0" applyFont="1" applyFill="1" applyBorder="1" applyAlignment="1" applyProtection="1">
      <alignment horizontal="left" wrapText="1"/>
      <protection hidden="1"/>
    </xf>
    <xf numFmtId="0" fontId="36" fillId="36" borderId="64" xfId="0" applyFont="1" applyFill="1" applyBorder="1" applyAlignment="1" applyProtection="1">
      <alignment horizontal="center" vertical="center"/>
      <protection hidden="1"/>
    </xf>
    <xf numFmtId="0" fontId="35" fillId="36" borderId="21" xfId="0" applyFont="1" applyFill="1" applyBorder="1" applyAlignment="1" applyProtection="1">
      <alignment horizontal="left" vertical="center"/>
      <protection hidden="1"/>
    </xf>
    <xf numFmtId="0" fontId="35" fillId="36" borderId="43" xfId="0" applyFont="1" applyFill="1" applyBorder="1" applyAlignment="1" applyProtection="1">
      <alignment horizontal="center" vertical="center"/>
      <protection hidden="1"/>
    </xf>
    <xf numFmtId="0" fontId="35" fillId="36" borderId="43" xfId="0" applyFont="1" applyFill="1" applyBorder="1" applyAlignment="1" applyProtection="1">
      <alignment horizontal="left" vertical="center"/>
      <protection hidden="1"/>
    </xf>
    <xf numFmtId="42" fontId="35" fillId="36" borderId="23" xfId="0" applyNumberFormat="1" applyFont="1" applyFill="1" applyBorder="1" applyAlignment="1" applyProtection="1">
      <alignment horizontal="left" vertical="center"/>
      <protection hidden="1"/>
    </xf>
    <xf numFmtId="0" fontId="35" fillId="36" borderId="10"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protection hidden="1"/>
    </xf>
    <xf numFmtId="0" fontId="35" fillId="37" borderId="43" xfId="0" applyFont="1" applyFill="1" applyBorder="1" applyAlignment="1" applyProtection="1">
      <alignment horizontal="center" vertical="center"/>
      <protection hidden="1"/>
    </xf>
    <xf numFmtId="0" fontId="35" fillId="37" borderId="43" xfId="0" applyFont="1" applyFill="1" applyBorder="1" applyAlignment="1" applyProtection="1">
      <alignment horizontal="left" vertical="center"/>
      <protection hidden="1"/>
    </xf>
    <xf numFmtId="42" fontId="35" fillId="37" borderId="23" xfId="0" applyNumberFormat="1" applyFont="1" applyFill="1" applyBorder="1" applyAlignment="1" applyProtection="1">
      <alignment horizontal="left" vertical="center"/>
      <protection hidden="1"/>
    </xf>
    <xf numFmtId="0" fontId="36" fillId="37" borderId="64" xfId="0" applyFont="1" applyFill="1" applyBorder="1" applyAlignment="1" applyProtection="1">
      <alignment horizontal="center" vertical="center"/>
      <protection hidden="1"/>
    </xf>
    <xf numFmtId="166" fontId="26" fillId="42" borderId="12" xfId="0" applyNumberFormat="1" applyFont="1" applyFill="1" applyBorder="1" applyAlignment="1" applyProtection="1">
      <alignment horizontal="center" vertical="center"/>
      <protection hidden="1"/>
    </xf>
    <xf numFmtId="3" fontId="26" fillId="42" borderId="12" xfId="0" applyNumberFormat="1" applyFont="1" applyFill="1" applyBorder="1" applyAlignment="1" applyProtection="1">
      <alignment horizontal="center" vertical="center"/>
      <protection hidden="1"/>
    </xf>
    <xf numFmtId="164" fontId="26" fillId="38" borderId="43" xfId="0" applyNumberFormat="1" applyFont="1" applyFill="1" applyBorder="1" applyAlignment="1" applyProtection="1">
      <alignment horizontal="center" vertical="center"/>
      <protection hidden="1"/>
    </xf>
    <xf numFmtId="0" fontId="59" fillId="37" borderId="0" xfId="0" applyFont="1" applyFill="1" applyBorder="1" applyAlignment="1" applyProtection="1">
      <alignment horizontal="left" vertical="center"/>
      <protection hidden="1"/>
    </xf>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0" fillId="34" borderId="0" xfId="0" applyFill="1"/>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xf numFmtId="0" fontId="26" fillId="33" borderId="111" xfId="0" applyFont="1" applyFill="1" applyBorder="1" applyAlignment="1" applyProtection="1">
      <alignment horizontal="center" vertical="center"/>
      <protection hidden="1"/>
    </xf>
    <xf numFmtId="0" fontId="26" fillId="33" borderId="115" xfId="0" applyFont="1" applyFill="1" applyBorder="1" applyAlignment="1" applyProtection="1">
      <alignment horizontal="center" vertical="center"/>
      <protection hidden="1"/>
    </xf>
    <xf numFmtId="0" fontId="26" fillId="33" borderId="116" xfId="0" applyFont="1" applyFill="1" applyBorder="1" applyAlignment="1" applyProtection="1">
      <alignment horizontal="center" vertical="center"/>
      <protection hidden="1"/>
    </xf>
    <xf numFmtId="0" fontId="25" fillId="33" borderId="117" xfId="0" applyFont="1" applyFill="1" applyBorder="1" applyAlignment="1" applyProtection="1">
      <alignment horizontal="left" vertical="center" wrapText="1"/>
      <protection hidden="1"/>
    </xf>
    <xf numFmtId="0" fontId="25" fillId="33" borderId="118" xfId="0" applyFont="1" applyFill="1" applyBorder="1" applyAlignment="1" applyProtection="1">
      <alignment horizontal="left" vertical="center" wrapText="1"/>
      <protection hidden="1"/>
    </xf>
    <xf numFmtId="0" fontId="47" fillId="43" borderId="21" xfId="0" applyFont="1" applyFill="1" applyBorder="1" applyAlignment="1" applyProtection="1">
      <alignment vertical="center"/>
      <protection hidden="1"/>
    </xf>
    <xf numFmtId="0" fontId="47" fillId="43" borderId="43" xfId="0" applyFont="1" applyFill="1" applyBorder="1" applyAlignment="1" applyProtection="1">
      <alignment vertical="center"/>
      <protection hidden="1"/>
    </xf>
    <xf numFmtId="0" fontId="60" fillId="43" borderId="23" xfId="0" applyFont="1" applyFill="1" applyBorder="1" applyAlignment="1" applyProtection="1">
      <alignment horizontal="right"/>
      <protection hidden="1"/>
    </xf>
    <xf numFmtId="164" fontId="47" fillId="34" borderId="0" xfId="0" applyNumberFormat="1" applyFont="1" applyFill="1" applyBorder="1" applyAlignment="1" applyProtection="1">
      <alignment horizontal="left" vertical="center"/>
      <protection hidden="1"/>
    </xf>
    <xf numFmtId="0" fontId="57" fillId="34" borderId="0" xfId="0" applyFont="1" applyFill="1" applyBorder="1" applyAlignment="1" applyProtection="1">
      <alignment horizontal="center" vertical="center"/>
      <protection hidden="1"/>
    </xf>
    <xf numFmtId="0" fontId="25" fillId="34" borderId="0" xfId="0" applyFont="1" applyFill="1" applyBorder="1" applyAlignment="1" applyProtection="1">
      <alignment horizontal="left" vertical="center"/>
      <protection hidden="1"/>
    </xf>
    <xf numFmtId="0" fontId="0" fillId="34" borderId="0" xfId="0" applyFill="1" applyBorder="1"/>
    <xf numFmtId="0" fontId="47" fillId="34" borderId="0" xfId="0" applyFont="1" applyFill="1" applyBorder="1" applyAlignment="1" applyProtection="1">
      <alignment horizontal="right"/>
      <protection hidden="1"/>
    </xf>
    <xf numFmtId="0" fontId="38" fillId="34" borderId="0" xfId="0" applyFont="1" applyFill="1" applyBorder="1" applyAlignment="1" applyProtection="1">
      <alignment horizontal="center" vertical="center"/>
      <protection hidden="1"/>
    </xf>
    <xf numFmtId="3" fontId="47" fillId="34" borderId="0" xfId="0" applyNumberFormat="1" applyFont="1" applyFill="1" applyBorder="1" applyProtection="1">
      <protection hidden="1"/>
    </xf>
    <xf numFmtId="0" fontId="55" fillId="34" borderId="0" xfId="0" applyFont="1" applyFill="1" applyBorder="1" applyAlignment="1" applyProtection="1">
      <alignment horizontal="center" vertical="center"/>
      <protection hidden="1"/>
    </xf>
    <xf numFmtId="0" fontId="56" fillId="34" borderId="0" xfId="0" applyFont="1" applyFill="1" applyBorder="1" applyAlignment="1" applyProtection="1">
      <alignment vertical="center"/>
      <protection hidden="1"/>
    </xf>
    <xf numFmtId="0" fontId="47" fillId="42" borderId="21" xfId="0" applyFont="1" applyFill="1" applyBorder="1" applyAlignment="1" applyProtection="1">
      <alignment vertical="center"/>
      <protection hidden="1"/>
    </xf>
    <xf numFmtId="0" fontId="47" fillId="42" borderId="43" xfId="0" applyFont="1" applyFill="1" applyBorder="1" applyAlignment="1" applyProtection="1">
      <alignment vertical="center"/>
      <protection hidden="1"/>
    </xf>
    <xf numFmtId="0" fontId="60" fillId="42" borderId="23" xfId="0" applyFont="1" applyFill="1" applyBorder="1" applyAlignment="1" applyProtection="1">
      <alignment horizontal="right"/>
      <protection hidden="1"/>
    </xf>
    <xf numFmtId="0" fontId="25" fillId="36" borderId="56" xfId="0" applyFont="1" applyFill="1" applyBorder="1" applyAlignment="1" applyProtection="1">
      <alignment horizontal="center" vertical="center"/>
      <protection hidden="1"/>
    </xf>
    <xf numFmtId="0" fontId="25" fillId="33" borderId="11" xfId="0" applyFont="1" applyFill="1" applyBorder="1" applyAlignment="1" applyProtection="1">
      <alignment horizontal="center" vertical="center"/>
      <protection hidden="1"/>
    </xf>
    <xf numFmtId="0" fontId="25" fillId="36" borderId="30" xfId="0" applyFont="1" applyFill="1" applyBorder="1" applyAlignment="1" applyProtection="1">
      <alignment horizontal="center" vertical="center"/>
      <protection hidden="1"/>
    </xf>
    <xf numFmtId="3" fontId="25" fillId="33" borderId="34" xfId="0" applyNumberFormat="1" applyFont="1" applyFill="1" applyBorder="1" applyAlignment="1" applyProtection="1">
      <alignment horizontal="center" vertical="center"/>
      <protection hidden="1"/>
    </xf>
    <xf numFmtId="3" fontId="25" fillId="33" borderId="56" xfId="0" applyNumberFormat="1" applyFont="1" applyFill="1" applyBorder="1" applyAlignment="1" applyProtection="1">
      <alignment horizontal="center" vertical="center"/>
      <protection hidden="1"/>
    </xf>
    <xf numFmtId="0" fontId="61" fillId="34" borderId="0" xfId="0" applyFont="1" applyFill="1" applyProtection="1">
      <protection hidden="1"/>
    </xf>
    <xf numFmtId="0" fontId="27" fillId="38" borderId="119" xfId="0" applyFont="1" applyFill="1" applyBorder="1" applyAlignment="1" applyProtection="1">
      <alignment horizontal="center" vertical="center"/>
      <protection hidden="1"/>
    </xf>
    <xf numFmtId="0" fontId="62" fillId="33" borderId="0" xfId="0" applyFont="1" applyFill="1" applyBorder="1" applyAlignment="1" applyProtection="1">
      <alignment vertical="center"/>
      <protection hidden="1"/>
    </xf>
    <xf numFmtId="0" fontId="42" fillId="35" borderId="12" xfId="0" applyFont="1" applyFill="1" applyBorder="1" applyAlignment="1" applyProtection="1">
      <alignment horizontal="center" vertical="top"/>
      <protection hidden="1"/>
    </xf>
    <xf numFmtId="0" fontId="42" fillId="35" borderId="16" xfId="0" applyFont="1" applyFill="1" applyBorder="1" applyAlignment="1" applyProtection="1">
      <alignment horizontal="center" vertical="top"/>
      <protection hidden="1"/>
    </xf>
    <xf numFmtId="0" fontId="42" fillId="35" borderId="13" xfId="0" applyFont="1" applyFill="1" applyBorder="1" applyAlignment="1" applyProtection="1">
      <alignment horizontal="center" vertical="top"/>
      <protection hidden="1"/>
    </xf>
    <xf numFmtId="0" fontId="44" fillId="33" borderId="17" xfId="0" applyFont="1" applyFill="1" applyBorder="1" applyAlignment="1" applyProtection="1">
      <alignment horizontal="center"/>
      <protection hidden="1"/>
    </xf>
    <xf numFmtId="0" fontId="24" fillId="41" borderId="102" xfId="51" applyFont="1" applyFill="1" applyBorder="1" applyAlignment="1" applyProtection="1">
      <alignment horizontal="center" vertical="center"/>
      <protection hidden="1"/>
    </xf>
    <xf numFmtId="0" fontId="24" fillId="41" borderId="103" xfId="51" applyFont="1" applyFill="1" applyBorder="1" applyAlignment="1" applyProtection="1">
      <alignment horizontal="center" vertical="center"/>
      <protection hidden="1"/>
    </xf>
    <xf numFmtId="0" fontId="24" fillId="41" borderId="104" xfId="51" applyFont="1" applyFill="1" applyBorder="1" applyAlignment="1" applyProtection="1">
      <alignment horizontal="center" vertical="center"/>
      <protection hidden="1"/>
    </xf>
    <xf numFmtId="0" fontId="24" fillId="35" borderId="102" xfId="51" applyFont="1" applyFill="1" applyBorder="1" applyAlignment="1" applyProtection="1">
      <alignment horizontal="center" vertical="center"/>
      <protection hidden="1"/>
    </xf>
    <xf numFmtId="0" fontId="24" fillId="35" borderId="103" xfId="51" applyFont="1" applyFill="1" applyBorder="1" applyAlignment="1" applyProtection="1">
      <alignment horizontal="center" vertical="center"/>
      <protection hidden="1"/>
    </xf>
    <xf numFmtId="0" fontId="24" fillId="35" borderId="104" xfId="51" applyFont="1" applyFill="1" applyBorder="1" applyAlignment="1" applyProtection="1">
      <alignment horizontal="center" vertical="center"/>
      <protection hidden="1"/>
    </xf>
    <xf numFmtId="0" fontId="25" fillId="33" borderId="110" xfId="0" applyFont="1" applyFill="1" applyBorder="1" applyAlignment="1" applyProtection="1">
      <alignment vertical="center" wrapText="1"/>
      <protection hidden="1"/>
    </xf>
    <xf numFmtId="0" fontId="25" fillId="33" borderId="69" xfId="0" applyFont="1" applyFill="1" applyBorder="1" applyAlignment="1" applyProtection="1">
      <alignment vertical="center" wrapText="1"/>
      <protection hidden="1"/>
    </xf>
    <xf numFmtId="0" fontId="25" fillId="33" borderId="70" xfId="0" applyFont="1" applyFill="1" applyBorder="1" applyAlignment="1" applyProtection="1">
      <alignment vertical="center" wrapText="1"/>
      <protection hidden="1"/>
    </xf>
    <xf numFmtId="0" fontId="25" fillId="33" borderId="110" xfId="0" applyFont="1" applyFill="1" applyBorder="1" applyAlignment="1" applyProtection="1">
      <alignment horizontal="left" vertical="center" wrapText="1"/>
      <protection hidden="1"/>
    </xf>
    <xf numFmtId="0" fontId="25" fillId="33" borderId="69" xfId="0" applyFont="1" applyFill="1" applyBorder="1" applyAlignment="1" applyProtection="1">
      <alignment horizontal="left" vertical="center" wrapText="1"/>
      <protection hidden="1"/>
    </xf>
    <xf numFmtId="0" fontId="25" fillId="33" borderId="70" xfId="0" applyFont="1" applyFill="1" applyBorder="1" applyAlignment="1" applyProtection="1">
      <alignment horizontal="left" vertical="center" wrapText="1"/>
      <protection hidden="1"/>
    </xf>
    <xf numFmtId="0" fontId="25" fillId="33" borderId="112" xfId="0" applyFont="1" applyFill="1" applyBorder="1" applyAlignment="1" applyProtection="1">
      <alignment horizontal="left" vertical="center" wrapText="1"/>
      <protection hidden="1"/>
    </xf>
    <xf numFmtId="0" fontId="25" fillId="33" borderId="113" xfId="0" applyFont="1" applyFill="1" applyBorder="1" applyAlignment="1" applyProtection="1">
      <alignment horizontal="left" vertical="center" wrapText="1"/>
      <protection hidden="1"/>
    </xf>
    <xf numFmtId="0" fontId="25" fillId="33" borderId="114" xfId="0" applyFont="1" applyFill="1" applyBorder="1" applyAlignment="1" applyProtection="1">
      <alignment horizontal="left" vertical="center" wrapText="1"/>
      <protection hidden="1"/>
    </xf>
    <xf numFmtId="0" fontId="23" fillId="0" borderId="120" xfId="51" applyFill="1" applyBorder="1" applyAlignment="1" applyProtection="1">
      <alignment horizontal="left" vertical="center"/>
      <protection hidden="1"/>
    </xf>
    <xf numFmtId="0" fontId="23" fillId="0" borderId="0" xfId="51" applyFill="1" applyBorder="1" applyAlignment="1" applyProtection="1">
      <alignment horizontal="left" vertical="center"/>
      <protection hidden="1"/>
    </xf>
    <xf numFmtId="0" fontId="23" fillId="0" borderId="54" xfId="51" applyFill="1" applyBorder="1" applyAlignment="1" applyProtection="1">
      <alignment horizontal="left" vertical="center"/>
      <protection hidden="1"/>
    </xf>
    <xf numFmtId="0" fontId="22" fillId="33" borderId="0" xfId="0" applyFont="1" applyFill="1" applyAlignment="1" applyProtection="1">
      <alignment horizontal="center"/>
      <protection hidden="1"/>
    </xf>
    <xf numFmtId="0" fontId="43" fillId="33" borderId="0" xfId="0" applyFont="1" applyFill="1" applyAlignment="1" applyProtection="1">
      <alignment horizontal="center" vertical="top"/>
      <protection hidden="1"/>
    </xf>
    <xf numFmtId="0" fontId="38"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25" fillId="36" borderId="82" xfId="0" applyFont="1" applyFill="1" applyBorder="1" applyAlignment="1" applyProtection="1">
      <alignment horizontal="center" vertical="center" textRotation="90"/>
      <protection hidden="1"/>
    </xf>
    <xf numFmtId="0" fontId="25" fillId="36" borderId="83" xfId="0" applyFont="1" applyFill="1" applyBorder="1" applyAlignment="1" applyProtection="1">
      <alignment horizontal="center" vertical="center" textRotation="90"/>
      <protection hidden="1"/>
    </xf>
    <xf numFmtId="0" fontId="34" fillId="42" borderId="12" xfId="0" applyNumberFormat="1" applyFont="1" applyFill="1" applyBorder="1" applyAlignment="1" applyProtection="1">
      <alignment horizontal="left" vertical="center"/>
      <protection hidden="1"/>
    </xf>
    <xf numFmtId="0" fontId="34" fillId="42" borderId="16" xfId="0" applyNumberFormat="1" applyFont="1" applyFill="1" applyBorder="1" applyAlignment="1" applyProtection="1">
      <alignment horizontal="left" vertical="center"/>
      <protection hidden="1"/>
    </xf>
    <xf numFmtId="0" fontId="52" fillId="35" borderId="47" xfId="0" applyFont="1" applyFill="1" applyBorder="1" applyAlignment="1" applyProtection="1">
      <alignment horizontal="left" vertical="center" wrapText="1"/>
      <protection hidden="1"/>
    </xf>
    <xf numFmtId="0" fontId="52" fillId="35" borderId="0" xfId="0" applyFont="1" applyFill="1" applyBorder="1" applyAlignment="1" applyProtection="1">
      <alignment horizontal="left" vertical="center" wrapText="1"/>
      <protection hidden="1"/>
    </xf>
    <xf numFmtId="0" fontId="52" fillId="35" borderId="36" xfId="0" applyFont="1" applyFill="1" applyBorder="1" applyAlignment="1" applyProtection="1">
      <alignment horizontal="left" vertical="center" wrapText="1"/>
      <protection hidden="1"/>
    </xf>
    <xf numFmtId="0" fontId="52" fillId="35" borderId="25" xfId="0" applyFont="1" applyFill="1" applyBorder="1" applyAlignment="1" applyProtection="1">
      <alignment vertical="center" wrapText="1"/>
      <protection hidden="1"/>
    </xf>
    <xf numFmtId="0" fontId="26" fillId="36" borderId="59" xfId="0" applyFont="1" applyFill="1" applyBorder="1" applyAlignment="1" applyProtection="1">
      <alignment horizontal="center" vertical="center"/>
      <protection hidden="1"/>
    </xf>
    <xf numFmtId="0" fontId="26" fillId="36" borderId="60" xfId="0" applyFont="1" applyFill="1" applyBorder="1" applyAlignment="1" applyProtection="1">
      <alignment horizontal="center" vertical="center"/>
      <protection hidden="1"/>
    </xf>
    <xf numFmtId="3" fontId="26" fillId="36" borderId="61" xfId="0" applyNumberFormat="1" applyFont="1" applyFill="1" applyBorder="1" applyAlignment="1" applyProtection="1">
      <alignment horizontal="center" vertical="center"/>
      <protection hidden="1"/>
    </xf>
    <xf numFmtId="3" fontId="26" fillId="36" borderId="60" xfId="0" applyNumberFormat="1" applyFont="1" applyFill="1" applyBorder="1" applyAlignment="1" applyProtection="1">
      <alignment horizontal="center" vertical="center"/>
      <protection hidden="1"/>
    </xf>
    <xf numFmtId="3" fontId="26" fillId="36" borderId="65" xfId="0" applyNumberFormat="1" applyFont="1" applyFill="1" applyBorder="1" applyAlignment="1" applyProtection="1">
      <alignment horizontal="center" vertical="center"/>
      <protection hidden="1"/>
    </xf>
    <xf numFmtId="0" fontId="34" fillId="42" borderId="12" xfId="42" applyNumberFormat="1" applyFont="1" applyFill="1" applyBorder="1" applyAlignment="1" applyProtection="1">
      <alignment horizontal="left" vertical="center" wrapText="1"/>
      <protection hidden="1"/>
    </xf>
    <xf numFmtId="0" fontId="34" fillId="42" borderId="16" xfId="42" applyNumberFormat="1"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64" xfId="0" applyFont="1" applyFill="1" applyBorder="1" applyAlignment="1" applyProtection="1">
      <alignment horizontal="left" vertical="center"/>
      <protection hidden="1"/>
    </xf>
    <xf numFmtId="0" fontId="34" fillId="42" borderId="12" xfId="0" applyNumberFormat="1" applyFont="1" applyFill="1" applyBorder="1" applyAlignment="1" applyProtection="1">
      <alignment horizontal="left" vertical="center" wrapText="1"/>
      <protection hidden="1"/>
    </xf>
    <xf numFmtId="0" fontId="34" fillId="42" borderId="16" xfId="0" applyNumberFormat="1" applyFont="1" applyFill="1" applyBorder="1" applyAlignment="1" applyProtection="1">
      <alignment horizontal="left" vertical="center" wrapText="1"/>
      <protection hidden="1"/>
    </xf>
    <xf numFmtId="0" fontId="34" fillId="42" borderId="38" xfId="0" applyFont="1" applyFill="1" applyBorder="1" applyAlignment="1" applyProtection="1">
      <alignment horizontal="left" vertical="center" wrapText="1"/>
      <protection hidden="1"/>
    </xf>
    <xf numFmtId="0" fontId="34" fillId="42" borderId="16" xfId="0" applyFont="1" applyFill="1" applyBorder="1" applyAlignment="1" applyProtection="1">
      <alignment horizontal="left" vertical="center" wrapText="1"/>
      <protection hidden="1"/>
    </xf>
    <xf numFmtId="0" fontId="34" fillId="42" borderId="64" xfId="0" applyFont="1" applyFill="1" applyBorder="1" applyAlignment="1" applyProtection="1">
      <alignment horizontal="left" vertical="center" wrapText="1"/>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26" fillId="36" borderId="26"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left" vertical="center" wrapText="1"/>
      <protection hidden="1"/>
    </xf>
    <xf numFmtId="0" fontId="26" fillId="36" borderId="29" xfId="0" applyFont="1" applyFill="1" applyBorder="1" applyAlignment="1" applyProtection="1">
      <alignment horizontal="left" vertical="center" wrapText="1"/>
      <protection hidden="1"/>
    </xf>
    <xf numFmtId="0" fontId="26" fillId="36" borderId="25"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top" wrapText="1"/>
      <protection hidden="1"/>
    </xf>
    <xf numFmtId="0" fontId="25" fillId="42" borderId="16" xfId="0" applyFont="1" applyFill="1" applyBorder="1" applyAlignment="1" applyProtection="1">
      <alignment horizontal="left" vertical="top" wrapText="1"/>
      <protection hidden="1"/>
    </xf>
    <xf numFmtId="0" fontId="25" fillId="42" borderId="64" xfId="0" applyFont="1" applyFill="1" applyBorder="1" applyAlignment="1" applyProtection="1">
      <alignment horizontal="left" vertical="top" wrapText="1"/>
      <protection hidden="1"/>
    </xf>
    <xf numFmtId="0" fontId="25" fillId="36" borderId="84" xfId="0" applyFont="1" applyFill="1" applyBorder="1" applyAlignment="1" applyProtection="1">
      <alignment horizontal="center" vertical="center" textRotation="90"/>
      <protection hidden="1"/>
    </xf>
    <xf numFmtId="0" fontId="25" fillId="42" borderId="63" xfId="0" applyFont="1" applyFill="1" applyBorder="1" applyAlignment="1" applyProtection="1">
      <alignment horizontal="left" vertical="top" wrapText="1"/>
      <protection hidden="1"/>
    </xf>
    <xf numFmtId="0" fontId="25" fillId="42" borderId="58" xfId="0" applyFont="1" applyFill="1" applyBorder="1" applyAlignment="1" applyProtection="1">
      <alignment horizontal="left" vertical="top" wrapText="1"/>
      <protection hidden="1"/>
    </xf>
    <xf numFmtId="0" fontId="25" fillId="42" borderId="98" xfId="0" applyFont="1" applyFill="1" applyBorder="1" applyAlignment="1" applyProtection="1">
      <alignment horizontal="left" vertical="top" wrapText="1"/>
      <protection hidden="1"/>
    </xf>
    <xf numFmtId="0" fontId="25" fillId="36" borderId="26" xfId="0" applyFont="1" applyFill="1" applyBorder="1" applyAlignment="1" applyProtection="1">
      <alignment horizontal="left" vertical="center" wrapText="1"/>
      <protection hidden="1"/>
    </xf>
    <xf numFmtId="0" fontId="25" fillId="36" borderId="27" xfId="0" applyFont="1" applyFill="1" applyBorder="1" applyAlignment="1" applyProtection="1">
      <alignment horizontal="left" vertical="center" wrapText="1"/>
      <protection hidden="1"/>
    </xf>
    <xf numFmtId="0" fontId="25" fillId="36" borderId="29" xfId="0" applyFont="1" applyFill="1" applyBorder="1" applyAlignment="1" applyProtection="1">
      <alignment horizontal="left" vertical="center" wrapText="1"/>
      <protection hidden="1"/>
    </xf>
    <xf numFmtId="0" fontId="25" fillId="36" borderId="25" xfId="0" applyFont="1" applyFill="1" applyBorder="1" applyAlignment="1" applyProtection="1">
      <alignment horizontal="left" vertical="center" wrapText="1"/>
      <protection hidden="1"/>
    </xf>
    <xf numFmtId="0" fontId="25" fillId="42" borderId="57" xfId="0" applyNumberFormat="1" applyFont="1" applyFill="1" applyBorder="1" applyAlignment="1" applyProtection="1">
      <alignment horizontal="left" vertical="center"/>
      <protection hidden="1"/>
    </xf>
    <xf numFmtId="0" fontId="25" fillId="42" borderId="58" xfId="0" applyNumberFormat="1" applyFont="1" applyFill="1" applyBorder="1" applyAlignment="1" applyProtection="1">
      <alignment horizontal="left" vertical="center"/>
      <protection hidden="1"/>
    </xf>
    <xf numFmtId="0" fontId="34" fillId="42" borderId="80" xfId="0" applyFont="1" applyFill="1" applyBorder="1" applyAlignment="1" applyProtection="1">
      <alignment horizontal="left" vertical="top" wrapText="1"/>
      <protection hidden="1"/>
    </xf>
    <xf numFmtId="0" fontId="34" fillId="42" borderId="17" xfId="0" applyFont="1" applyFill="1" applyBorder="1" applyAlignment="1" applyProtection="1">
      <alignment horizontal="left" vertical="top" wrapText="1"/>
      <protection hidden="1"/>
    </xf>
    <xf numFmtId="0" fontId="34" fillId="42" borderId="81" xfId="0" applyFont="1" applyFill="1" applyBorder="1" applyAlignment="1" applyProtection="1">
      <alignment horizontal="left" vertical="top" wrapText="1"/>
      <protection hidden="1"/>
    </xf>
    <xf numFmtId="0" fontId="34" fillId="42" borderId="35" xfId="0" applyFont="1" applyFill="1" applyBorder="1" applyAlignment="1" applyProtection="1">
      <alignment horizontal="left" vertical="top" wrapText="1"/>
      <protection hidden="1"/>
    </xf>
    <xf numFmtId="0" fontId="34" fillId="42" borderId="0" xfId="0" applyFont="1" applyFill="1" applyBorder="1" applyAlignment="1" applyProtection="1">
      <alignment horizontal="left" vertical="top" wrapText="1"/>
      <protection hidden="1"/>
    </xf>
    <xf numFmtId="0" fontId="34" fillId="42" borderId="36" xfId="0" applyFont="1" applyFill="1" applyBorder="1" applyAlignment="1" applyProtection="1">
      <alignment horizontal="left" vertical="top" wrapText="1"/>
      <protection hidden="1"/>
    </xf>
    <xf numFmtId="0" fontId="34" fillId="42" borderId="39" xfId="0" applyFont="1" applyFill="1" applyBorder="1" applyAlignment="1" applyProtection="1">
      <alignment horizontal="left" vertical="top" wrapText="1"/>
      <protection hidden="1"/>
    </xf>
    <xf numFmtId="0" fontId="34" fillId="42" borderId="20" xfId="0" applyFont="1" applyFill="1" applyBorder="1" applyAlignment="1" applyProtection="1">
      <alignment horizontal="left" vertical="top" wrapText="1"/>
      <protection hidden="1"/>
    </xf>
    <xf numFmtId="0" fontId="34" fillId="42" borderId="66" xfId="0" applyFont="1" applyFill="1" applyBorder="1" applyAlignment="1" applyProtection="1">
      <alignment horizontal="left" vertical="top"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37" borderId="100" xfId="0" applyFont="1" applyFill="1" applyBorder="1" applyAlignment="1" applyProtection="1">
      <alignment horizontal="left" vertical="center" wrapText="1"/>
      <protection hidden="1"/>
    </xf>
    <xf numFmtId="0" fontId="25" fillId="37" borderId="11" xfId="0" applyFont="1" applyFill="1" applyBorder="1" applyAlignment="1" applyProtection="1">
      <alignment horizontal="left" vertical="center" wrapText="1"/>
      <protection hidden="1"/>
    </xf>
    <xf numFmtId="0" fontId="25" fillId="37" borderId="13" xfId="0" applyFont="1" applyFill="1" applyBorder="1" applyAlignment="1" applyProtection="1">
      <alignment vertical="top" wrapText="1"/>
      <protection hidden="1"/>
    </xf>
    <xf numFmtId="0" fontId="25" fillId="37" borderId="11" xfId="0" applyFont="1" applyFill="1" applyBorder="1" applyAlignment="1" applyProtection="1">
      <alignment vertical="top" wrapText="1"/>
      <protection hidden="1"/>
    </xf>
    <xf numFmtId="0" fontId="25" fillId="37" borderId="37" xfId="0" applyFont="1" applyFill="1" applyBorder="1" applyAlignment="1" applyProtection="1">
      <alignment vertical="top" wrapText="1"/>
      <protection hidden="1"/>
    </xf>
    <xf numFmtId="0" fontId="25" fillId="37" borderId="100" xfId="0" applyFont="1" applyFill="1" applyBorder="1" applyAlignment="1" applyProtection="1">
      <alignment horizontal="left" vertical="top" wrapText="1"/>
      <protection hidden="1"/>
    </xf>
    <xf numFmtId="0" fontId="25" fillId="37" borderId="11" xfId="0" applyFont="1" applyFill="1" applyBorder="1" applyAlignment="1" applyProtection="1">
      <alignment horizontal="left" vertical="top" wrapText="1"/>
      <protection hidden="1"/>
    </xf>
    <xf numFmtId="164" fontId="26" fillId="38" borderId="43" xfId="0" applyNumberFormat="1" applyFont="1" applyFill="1" applyBorder="1" applyAlignment="1" applyProtection="1">
      <alignment horizontal="center" vertical="center"/>
      <protection hidden="1"/>
    </xf>
    <xf numFmtId="0" fontId="25" fillId="37" borderId="13" xfId="0" applyFont="1" applyFill="1" applyBorder="1" applyAlignment="1" applyProtection="1">
      <alignment horizontal="left" vertical="center" wrapText="1"/>
      <protection hidden="1"/>
    </xf>
    <xf numFmtId="0" fontId="25" fillId="37" borderId="37" xfId="0" applyFont="1" applyFill="1" applyBorder="1" applyAlignment="1" applyProtection="1">
      <alignment horizontal="left" vertical="center" wrapText="1"/>
      <protection hidden="1"/>
    </xf>
    <xf numFmtId="0" fontId="32" fillId="37" borderId="99" xfId="0" applyNumberFormat="1" applyFont="1" applyFill="1" applyBorder="1" applyAlignment="1" applyProtection="1">
      <alignment horizontal="center" textRotation="90" wrapText="1"/>
      <protection hidden="1"/>
    </xf>
    <xf numFmtId="0" fontId="32" fillId="37" borderId="83" xfId="0" applyNumberFormat="1" applyFont="1" applyFill="1" applyBorder="1" applyAlignment="1" applyProtection="1">
      <alignment horizontal="center" textRotation="90" wrapText="1"/>
      <protection hidden="1"/>
    </xf>
    <xf numFmtId="0" fontId="32" fillId="37" borderId="85" xfId="42" applyNumberFormat="1" applyFont="1" applyFill="1" applyBorder="1" applyAlignment="1" applyProtection="1">
      <alignment horizontal="center" textRotation="90" wrapText="1"/>
      <protection hidden="1"/>
    </xf>
    <xf numFmtId="0" fontId="32" fillId="37" borderId="42" xfId="42" applyNumberFormat="1" applyFont="1" applyFill="1" applyBorder="1" applyAlignment="1" applyProtection="1">
      <alignment horizontal="center" textRotation="90" wrapText="1"/>
      <protection hidden="1"/>
    </xf>
    <xf numFmtId="0" fontId="35" fillId="38" borderId="21" xfId="0" applyFont="1" applyFill="1" applyBorder="1" applyAlignment="1" applyProtection="1">
      <alignment vertical="center"/>
      <protection hidden="1"/>
    </xf>
    <xf numFmtId="0" fontId="35" fillId="38" borderId="43" xfId="0" applyFont="1" applyFill="1" applyBorder="1" applyAlignment="1" applyProtection="1">
      <alignment vertical="center"/>
      <protection hidden="1"/>
    </xf>
    <xf numFmtId="0" fontId="25" fillId="37" borderId="60" xfId="0" applyFont="1" applyFill="1" applyBorder="1" applyAlignment="1" applyProtection="1">
      <alignment horizontal="left" vertical="center" wrapText="1"/>
      <protection hidden="1"/>
    </xf>
    <xf numFmtId="0" fontId="25" fillId="37" borderId="65" xfId="0" applyFont="1" applyFill="1" applyBorder="1" applyAlignment="1" applyProtection="1">
      <alignment horizontal="left" vertical="center" wrapText="1"/>
      <protection hidden="1"/>
    </xf>
    <xf numFmtId="0" fontId="25" fillId="37" borderId="61" xfId="0" applyFont="1" applyFill="1" applyBorder="1" applyAlignment="1" applyProtection="1">
      <alignment horizontal="left" vertical="center" wrapText="1"/>
      <protection hidden="1"/>
    </xf>
    <xf numFmtId="0" fontId="25" fillId="37" borderId="44" xfId="0" applyFont="1" applyFill="1" applyBorder="1" applyAlignment="1" applyProtection="1">
      <alignment horizontal="left" vertical="center" wrapText="1"/>
      <protection hidden="1"/>
    </xf>
    <xf numFmtId="0" fontId="32" fillId="37" borderId="95" xfId="42" applyNumberFormat="1" applyFont="1" applyFill="1" applyBorder="1" applyAlignment="1" applyProtection="1">
      <alignment horizontal="center" textRotation="90" wrapText="1"/>
      <protection hidden="1"/>
    </xf>
    <xf numFmtId="0" fontId="32" fillId="37" borderId="96" xfId="42" applyNumberFormat="1" applyFont="1" applyFill="1" applyBorder="1" applyAlignment="1" applyProtection="1">
      <alignment horizontal="center" textRotation="90" wrapText="1"/>
      <protection hidden="1"/>
    </xf>
    <xf numFmtId="0" fontId="27" fillId="37" borderId="93" xfId="0" applyNumberFormat="1" applyFont="1" applyFill="1" applyBorder="1" applyAlignment="1" applyProtection="1">
      <alignment horizontal="center" textRotation="90"/>
      <protection hidden="1"/>
    </xf>
    <xf numFmtId="0" fontId="27" fillId="37" borderId="94" xfId="0" applyNumberFormat="1" applyFont="1" applyFill="1" applyBorder="1" applyAlignment="1" applyProtection="1">
      <alignment horizontal="center" textRotation="90"/>
      <protection hidden="1"/>
    </xf>
    <xf numFmtId="0" fontId="33" fillId="37" borderId="35" xfId="0" applyFont="1" applyFill="1" applyBorder="1" applyAlignment="1" applyProtection="1">
      <alignment horizontal="center" vertical="top" wrapText="1"/>
      <protection hidden="1"/>
    </xf>
    <xf numFmtId="0" fontId="33" fillId="37" borderId="0" xfId="0" applyFont="1" applyFill="1" applyBorder="1" applyAlignment="1" applyProtection="1">
      <alignment horizontal="center" vertical="top" wrapText="1"/>
      <protection hidden="1"/>
    </xf>
    <xf numFmtId="0" fontId="33" fillId="37" borderId="36" xfId="0" applyFont="1" applyFill="1" applyBorder="1" applyAlignment="1" applyProtection="1">
      <alignment horizontal="center" vertical="top" wrapText="1"/>
      <protection hidden="1"/>
    </xf>
    <xf numFmtId="0" fontId="29" fillId="37" borderId="26" xfId="0" applyFont="1" applyFill="1" applyBorder="1" applyAlignment="1" applyProtection="1">
      <alignment horizontal="center" vertical="center" wrapText="1"/>
      <protection hidden="1"/>
    </xf>
    <xf numFmtId="0" fontId="29" fillId="37" borderId="27" xfId="0" applyFont="1" applyFill="1" applyBorder="1" applyAlignment="1" applyProtection="1">
      <alignment horizontal="center" vertical="center" wrapText="1"/>
      <protection hidden="1"/>
    </xf>
    <xf numFmtId="0" fontId="29" fillId="37" borderId="28" xfId="0" applyFont="1" applyFill="1" applyBorder="1" applyAlignment="1" applyProtection="1">
      <alignment horizontal="center" vertical="center" wrapText="1"/>
      <protection hidden="1"/>
    </xf>
    <xf numFmtId="0" fontId="29" fillId="37" borderId="35" xfId="0" applyFont="1" applyFill="1" applyBorder="1" applyAlignment="1" applyProtection="1">
      <alignment horizontal="center" vertical="center" wrapText="1"/>
      <protection hidden="1"/>
    </xf>
    <xf numFmtId="0" fontId="29" fillId="37" borderId="0" xfId="0" applyFont="1" applyFill="1" applyBorder="1" applyAlignment="1" applyProtection="1">
      <alignment horizontal="center" vertical="center" wrapText="1"/>
      <protection hidden="1"/>
    </xf>
    <xf numFmtId="0" fontId="29" fillId="37" borderId="36" xfId="0" applyFont="1" applyFill="1" applyBorder="1" applyAlignment="1" applyProtection="1">
      <alignment horizontal="center" vertical="center" wrapText="1"/>
      <protection hidden="1"/>
    </xf>
    <xf numFmtId="0" fontId="29" fillId="37" borderId="29"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40" xfId="0" applyFont="1" applyFill="1" applyBorder="1" applyAlignment="1" applyProtection="1">
      <alignment horizontal="center" vertical="center" wrapText="1"/>
      <protection hidden="1"/>
    </xf>
    <xf numFmtId="3" fontId="36" fillId="37" borderId="24" xfId="0" applyNumberFormat="1" applyFont="1" applyFill="1" applyBorder="1" applyAlignment="1" applyProtection="1">
      <alignment horizontal="center" vertical="center" wrapText="1"/>
      <protection hidden="1"/>
    </xf>
    <xf numFmtId="3" fontId="36" fillId="37" borderId="41" xfId="0" applyNumberFormat="1" applyFont="1" applyFill="1" applyBorder="1" applyAlignment="1" applyProtection="1">
      <alignment horizontal="center" vertical="center" wrapText="1"/>
      <protection hidden="1"/>
    </xf>
    <xf numFmtId="3" fontId="36" fillId="37" borderId="52" xfId="0" applyNumberFormat="1" applyFont="1" applyFill="1" applyBorder="1" applyAlignment="1" applyProtection="1">
      <alignment horizontal="center" vertical="center" wrapText="1"/>
      <protection hidden="1"/>
    </xf>
    <xf numFmtId="0" fontId="36" fillId="37" borderId="24" xfId="0" applyFont="1" applyFill="1" applyBorder="1" applyAlignment="1" applyProtection="1">
      <alignment horizontal="center" vertical="center" wrapText="1"/>
      <protection hidden="1"/>
    </xf>
    <xf numFmtId="0" fontId="36" fillId="37" borderId="41" xfId="0" applyFont="1" applyFill="1" applyBorder="1" applyAlignment="1" applyProtection="1">
      <alignment horizontal="center" vertical="center" wrapText="1"/>
      <protection hidden="1"/>
    </xf>
    <xf numFmtId="0" fontId="36" fillId="37" borderId="52" xfId="0" applyFont="1" applyFill="1" applyBorder="1" applyAlignment="1" applyProtection="1">
      <alignment horizontal="center" vertical="center" wrapText="1"/>
      <protection hidden="1"/>
    </xf>
    <xf numFmtId="0" fontId="54" fillId="37" borderId="24" xfId="42" applyNumberFormat="1" applyFont="1" applyFill="1" applyBorder="1" applyAlignment="1" applyProtection="1">
      <alignment horizontal="center" vertical="center" wrapText="1"/>
      <protection hidden="1"/>
    </xf>
    <xf numFmtId="0" fontId="54" fillId="37" borderId="41" xfId="42" applyNumberFormat="1" applyFont="1" applyFill="1" applyBorder="1" applyAlignment="1" applyProtection="1">
      <alignment horizontal="center" vertical="center" wrapText="1"/>
      <protection hidden="1"/>
    </xf>
    <xf numFmtId="0" fontId="54" fillId="37" borderId="52" xfId="42" applyNumberFormat="1" applyFont="1" applyFill="1" applyBorder="1" applyAlignment="1" applyProtection="1">
      <alignment horizontal="center" vertical="center" wrapText="1"/>
      <protection hidden="1"/>
    </xf>
    <xf numFmtId="0" fontId="40" fillId="37" borderId="38" xfId="0" applyFont="1" applyFill="1" applyBorder="1" applyAlignment="1" applyProtection="1">
      <alignment horizontal="center" vertical="center"/>
      <protection hidden="1"/>
    </xf>
    <xf numFmtId="0" fontId="40" fillId="37" borderId="16" xfId="0" applyFont="1" applyFill="1" applyBorder="1" applyAlignment="1" applyProtection="1">
      <alignment horizontal="center" vertical="center"/>
      <protection hidden="1"/>
    </xf>
    <xf numFmtId="0" fontId="40" fillId="37" borderId="19" xfId="0" applyFont="1" applyFill="1" applyBorder="1" applyAlignment="1" applyProtection="1">
      <alignment horizontal="center" vertical="center"/>
      <protection hidden="1"/>
    </xf>
    <xf numFmtId="0" fontId="40" fillId="37" borderId="91" xfId="0" applyFont="1" applyFill="1" applyBorder="1" applyAlignment="1" applyProtection="1">
      <alignment horizontal="center" vertical="center"/>
      <protection hidden="1"/>
    </xf>
    <xf numFmtId="0" fontId="32" fillId="37" borderId="105" xfId="0" applyNumberFormat="1" applyFont="1" applyFill="1" applyBorder="1" applyAlignment="1" applyProtection="1">
      <alignment horizontal="center" textRotation="90" wrapText="1"/>
      <protection hidden="1"/>
    </xf>
    <xf numFmtId="0" fontId="32" fillId="37" borderId="47" xfId="0" applyNumberFormat="1" applyFont="1" applyFill="1" applyBorder="1" applyAlignment="1" applyProtection="1">
      <alignment horizontal="center" textRotation="90" wrapText="1"/>
      <protection hidden="1"/>
    </xf>
    <xf numFmtId="0" fontId="32" fillId="37" borderId="92" xfId="42" applyNumberFormat="1" applyFont="1" applyFill="1" applyBorder="1" applyAlignment="1" applyProtection="1">
      <alignment horizontal="center" textRotation="90" wrapText="1"/>
      <protection hidden="1"/>
    </xf>
    <xf numFmtId="0" fontId="32" fillId="37" borderId="49" xfId="42" applyNumberFormat="1" applyFont="1" applyFill="1" applyBorder="1" applyAlignment="1" applyProtection="1">
      <alignment horizontal="center" textRotation="90" wrapText="1"/>
      <protection hidden="1"/>
    </xf>
    <xf numFmtId="0" fontId="25" fillId="36" borderId="38"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3" fontId="36" fillId="36" borderId="24" xfId="0" applyNumberFormat="1" applyFont="1" applyFill="1" applyBorder="1" applyAlignment="1" applyProtection="1">
      <alignment horizontal="center" vertical="center" wrapText="1"/>
      <protection hidden="1"/>
    </xf>
    <xf numFmtId="3" fontId="36" fillId="36" borderId="41" xfId="0" applyNumberFormat="1" applyFont="1" applyFill="1" applyBorder="1" applyAlignment="1" applyProtection="1">
      <alignment horizontal="center" vertical="center" wrapText="1"/>
      <protection hidden="1"/>
    </xf>
    <xf numFmtId="3" fontId="36" fillId="36" borderId="52" xfId="0" applyNumberFormat="1" applyFont="1" applyFill="1" applyBorder="1" applyAlignment="1" applyProtection="1">
      <alignment horizontal="center" vertical="center" wrapText="1"/>
      <protection hidden="1"/>
    </xf>
    <xf numFmtId="0" fontId="36" fillId="36" borderId="24" xfId="0" applyFont="1" applyFill="1" applyBorder="1" applyAlignment="1" applyProtection="1">
      <alignment horizontal="center" vertical="center" wrapText="1"/>
      <protection hidden="1"/>
    </xf>
    <xf numFmtId="0" fontId="36" fillId="36" borderId="41" xfId="0" applyFont="1" applyFill="1" applyBorder="1" applyAlignment="1" applyProtection="1">
      <alignment horizontal="center" vertical="center" wrapText="1"/>
      <protection hidden="1"/>
    </xf>
    <xf numFmtId="0" fontId="36" fillId="36" borderId="52" xfId="0" applyFont="1" applyFill="1" applyBorder="1" applyAlignment="1" applyProtection="1">
      <alignment horizontal="center" vertical="center" wrapText="1"/>
      <protection hidden="1"/>
    </xf>
    <xf numFmtId="0" fontId="32" fillId="36" borderId="99"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0" fillId="36" borderId="19" xfId="0" applyFont="1" applyFill="1" applyBorder="1" applyAlignment="1" applyProtection="1">
      <alignment horizontal="center" vertical="center"/>
      <protection hidden="1"/>
    </xf>
    <xf numFmtId="0" fontId="40" fillId="36" borderId="16" xfId="0" applyFont="1" applyFill="1" applyBorder="1" applyAlignment="1" applyProtection="1">
      <alignment horizontal="center" vertical="center"/>
      <protection hidden="1"/>
    </xf>
    <xf numFmtId="0" fontId="40" fillId="36" borderId="91" xfId="0" applyFont="1" applyFill="1" applyBorder="1" applyAlignment="1" applyProtection="1">
      <alignment horizontal="center" vertical="center"/>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0" fillId="36" borderId="38" xfId="0" applyFont="1" applyFill="1" applyBorder="1" applyAlignment="1" applyProtection="1">
      <alignment horizontal="center" vertical="center"/>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27"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164" fontId="26" fillId="35" borderId="43" xfId="0" applyNumberFormat="1" applyFont="1" applyFill="1" applyBorder="1" applyAlignment="1" applyProtection="1">
      <alignment horizontal="center" vertical="center"/>
      <protection hidden="1"/>
    </xf>
    <xf numFmtId="0" fontId="54" fillId="36" borderId="24" xfId="42" applyNumberFormat="1" applyFont="1" applyFill="1" applyBorder="1" applyAlignment="1" applyProtection="1">
      <alignment horizontal="center" vertical="center" wrapText="1"/>
      <protection hidden="1"/>
    </xf>
    <xf numFmtId="0" fontId="54" fillId="36" borderId="41" xfId="42" applyNumberFormat="1" applyFont="1" applyFill="1" applyBorder="1" applyAlignment="1" applyProtection="1">
      <alignment horizontal="center" vertical="center" wrapText="1"/>
      <protection hidden="1"/>
    </xf>
    <xf numFmtId="0" fontId="54" fillId="36" borderId="52" xfId="42" applyNumberFormat="1" applyFont="1" applyFill="1" applyBorder="1" applyAlignment="1" applyProtection="1">
      <alignment horizontal="center"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0" fontId="25" fillId="36" borderId="60"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0" fontId="25" fillId="36" borderId="61"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25" fillId="36" borderId="16" xfId="0" applyFont="1" applyFill="1" applyBorder="1" applyAlignment="1" applyProtection="1">
      <alignment vertical="center" wrapText="1"/>
      <protection hidden="1"/>
    </xf>
    <xf numFmtId="0" fontId="25" fillId="36" borderId="64" xfId="0" applyFont="1" applyFill="1" applyBorder="1" applyAlignment="1" applyProtection="1">
      <alignment vertical="center" wrapText="1"/>
      <protection hidden="1"/>
    </xf>
    <xf numFmtId="0" fontId="25" fillId="0" borderId="13" xfId="0" applyFont="1" applyFill="1" applyBorder="1" applyAlignment="1" applyProtection="1">
      <alignment vertical="center" wrapText="1"/>
      <protection locked="0" hidden="1"/>
    </xf>
    <xf numFmtId="0" fontId="25" fillId="0" borderId="11" xfId="0" applyFont="1" applyFill="1" applyBorder="1" applyAlignment="1" applyProtection="1">
      <alignment vertical="center" wrapText="1"/>
      <protection locked="0" hidden="1"/>
    </xf>
    <xf numFmtId="0" fontId="25" fillId="0" borderId="37" xfId="0" applyFont="1" applyFill="1" applyBorder="1" applyAlignment="1" applyProtection="1">
      <alignment vertical="center" wrapText="1"/>
      <protection locked="0" hidden="1"/>
    </xf>
    <xf numFmtId="0" fontId="14" fillId="34" borderId="0" xfId="0" applyFont="1" applyFill="1" applyAlignment="1" applyProtection="1">
      <alignment horizontal="center" textRotation="90"/>
      <protection hidden="1"/>
    </xf>
    <xf numFmtId="0" fontId="14" fillId="34" borderId="20" xfId="0" applyFont="1" applyFill="1" applyBorder="1" applyAlignment="1" applyProtection="1">
      <alignment horizontal="center" textRotation="90"/>
      <protection hidden="1"/>
    </xf>
    <xf numFmtId="0" fontId="59" fillId="37" borderId="0" xfId="0" applyFont="1" applyFill="1" applyBorder="1" applyAlignment="1" applyProtection="1">
      <alignment horizontal="left" vertical="center"/>
      <protection hidden="1"/>
    </xf>
    <xf numFmtId="0" fontId="58" fillId="44" borderId="35" xfId="0" applyFont="1" applyFill="1" applyBorder="1" applyAlignment="1" applyProtection="1">
      <alignment horizontal="left" vertical="center" wrapText="1"/>
      <protection hidden="1"/>
    </xf>
    <xf numFmtId="0" fontId="58" fillId="44" borderId="0" xfId="0" applyFont="1" applyFill="1" applyBorder="1" applyAlignment="1" applyProtection="1">
      <alignment horizontal="left" vertical="center" wrapText="1"/>
      <protection hidden="1"/>
    </xf>
    <xf numFmtId="0" fontId="58" fillId="44" borderId="25" xfId="0" applyFont="1" applyFill="1" applyBorder="1" applyAlignment="1" applyProtection="1">
      <alignment horizontal="left" vertical="center" wrapText="1"/>
      <protection hidden="1"/>
    </xf>
    <xf numFmtId="0" fontId="58" fillId="44" borderId="40" xfId="0" applyFont="1" applyFill="1" applyBorder="1" applyAlignment="1" applyProtection="1">
      <alignment horizontal="left" vertical="center" wrapText="1"/>
      <protection hidden="1"/>
    </xf>
    <xf numFmtId="0" fontId="16" fillId="44" borderId="30" xfId="0" applyFont="1" applyFill="1" applyBorder="1" applyAlignment="1" applyProtection="1">
      <alignment horizontal="center" vertical="center" wrapText="1"/>
      <protection hidden="1"/>
    </xf>
    <xf numFmtId="0" fontId="16" fillId="44" borderId="33" xfId="0" applyFont="1" applyFill="1" applyBorder="1" applyAlignment="1" applyProtection="1">
      <alignment horizontal="center" vertical="center" wrapText="1"/>
      <protection hidden="1"/>
    </xf>
    <xf numFmtId="0" fontId="16" fillId="44" borderId="32" xfId="0" applyFont="1" applyFill="1" applyBorder="1" applyAlignment="1" applyProtection="1">
      <alignment horizontal="center" vertical="center" wrapText="1"/>
      <protection hidden="1"/>
    </xf>
    <xf numFmtId="0" fontId="16" fillId="44" borderId="34"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wrapText="1"/>
      <protection hidden="1"/>
    </xf>
    <xf numFmtId="0" fontId="16" fillId="44" borderId="28"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protection hidden="1"/>
    </xf>
    <xf numFmtId="0" fontId="16" fillId="44" borderId="28" xfId="0" applyFont="1" applyFill="1" applyBorder="1" applyAlignment="1" applyProtection="1">
      <alignment horizontal="center" vertical="center"/>
      <protection hidden="1"/>
    </xf>
    <xf numFmtId="0" fontId="16" fillId="44" borderId="24" xfId="0" applyFont="1" applyFill="1" applyBorder="1" applyAlignment="1" applyProtection="1">
      <alignment horizontal="center" vertical="center" wrapText="1"/>
      <protection hidden="1"/>
    </xf>
    <xf numFmtId="0" fontId="16" fillId="44" borderId="52" xfId="0" applyFont="1" applyFill="1" applyBorder="1" applyAlignment="1" applyProtection="1">
      <alignment horizontal="center" vertical="center" wrapText="1"/>
      <protection hidden="1"/>
    </xf>
    <xf numFmtId="42" fontId="16" fillId="44" borderId="28" xfId="0" applyNumberFormat="1" applyFont="1" applyFill="1" applyBorder="1" applyAlignment="1" applyProtection="1">
      <alignment horizontal="center" vertical="center" wrapText="1"/>
      <protection hidden="1"/>
    </xf>
    <xf numFmtId="42" fontId="16" fillId="44" borderId="40" xfId="0" applyNumberFormat="1" applyFont="1" applyFill="1" applyBorder="1" applyAlignment="1" applyProtection="1">
      <alignment horizontal="center" vertical="center" wrapText="1"/>
      <protection hidden="1"/>
    </xf>
    <xf numFmtId="0" fontId="16" fillId="45" borderId="43" xfId="0" applyFont="1" applyFill="1" applyBorder="1" applyAlignment="1" applyProtection="1">
      <alignment horizontal="center" vertical="center" wrapText="1"/>
      <protection hidden="1"/>
    </xf>
    <xf numFmtId="0" fontId="16" fillId="45" borderId="23" xfId="0" applyFont="1" applyFill="1" applyBorder="1" applyAlignment="1" applyProtection="1">
      <alignment horizontal="center" vertical="center" wrapText="1"/>
      <protection hidden="1"/>
    </xf>
    <xf numFmtId="0" fontId="16" fillId="45" borderId="21"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cellXfs>
  <cellStyles count="5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Excel Built-in Normal" xfId="44"/>
    <cellStyle name="Excel Built-in Normal 1" xfId="42"/>
    <cellStyle name="Excel Built-in Normal 2" xfId="45"/>
    <cellStyle name="Hypertextový odkaz" xfId="51" builtinId="8"/>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cellStyle name="Neutrální" xfId="8" builtinId="28" customBuiltin="1"/>
    <cellStyle name="Normální" xfId="0" builtinId="0"/>
    <cellStyle name="Normální 2" xfId="43"/>
    <cellStyle name="normální 2 2" xfId="47"/>
    <cellStyle name="Normální 2 3" xfId="46"/>
    <cellStyle name="Normální 2 4" xfId="49"/>
    <cellStyle name="Normální 2 5" xfId="50"/>
    <cellStyle name="Poznámka" xfId="15" builtinId="10" customBuiltin="1"/>
    <cellStyle name="Propojená buňka" xfId="12" builtinId="24" customBuiltin="1"/>
    <cellStyle name="Správně" xfId="6" builtinId="26" customBuiltin="1"/>
    <cellStyle name="Styl 1" xfId="48"/>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A7A7"/>
        </patternFill>
      </fill>
    </dxf>
    <dxf>
      <fill>
        <patternFill>
          <bgColor rgb="FFFF9B9B"/>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8585"/>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CE87F9"/>
      <color rgb="FFC36CF8"/>
      <color rgb="FFEBA3F7"/>
      <color rgb="FFFAA700"/>
      <color rgb="FFFFE18B"/>
      <color rgb="FFFAB900"/>
      <color rgb="FF996600"/>
      <color rgb="FFCC9900"/>
      <color rgb="FFFF7171"/>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39</xdr:row>
      <xdr:rowOff>19049</xdr:rowOff>
    </xdr:from>
    <xdr:to>
      <xdr:col>9</xdr:col>
      <xdr:colOff>5175</xdr:colOff>
      <xdr:row>45</xdr:row>
      <xdr:rowOff>70376</xdr:rowOff>
    </xdr:to>
    <xdr:pic>
      <xdr:nvPicPr>
        <xdr:cNvPr id="2" name="Obráze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39</xdr:row>
      <xdr:rowOff>9525</xdr:rowOff>
    </xdr:from>
    <xdr:to>
      <xdr:col>15</xdr:col>
      <xdr:colOff>380137</xdr:colOff>
      <xdr:row>45</xdr:row>
      <xdr:rowOff>3676</xdr:rowOff>
    </xdr:to>
    <xdr:pic>
      <xdr:nvPicPr>
        <xdr:cNvPr id="3" name="Obrázek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programmes/erasmus-plus/resources/distance-calculator_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38"/>
  <sheetViews>
    <sheetView tabSelected="1" topLeftCell="A4" zoomScaleNormal="100" workbookViewId="0">
      <selection activeCell="B13" sqref="B13:P13"/>
    </sheetView>
  </sheetViews>
  <sheetFormatPr defaultColWidth="9.21875" defaultRowHeight="13.8" x14ac:dyDescent="0.25"/>
  <cols>
    <col min="1" max="1" width="2.44140625" style="245" customWidth="1"/>
    <col min="2" max="2" width="8.77734375" style="245" customWidth="1"/>
    <col min="3" max="3" width="8.44140625" style="245" customWidth="1"/>
    <col min="4" max="5" width="7.44140625" style="245" customWidth="1"/>
    <col min="6" max="6" width="6.5546875" style="245" customWidth="1"/>
    <col min="7" max="11" width="8.77734375" style="245" customWidth="1"/>
    <col min="12" max="12" width="10" style="245" customWidth="1"/>
    <col min="13" max="13" width="6.44140625" style="245" customWidth="1"/>
    <col min="14" max="14" width="9.21875" style="245" customWidth="1"/>
    <col min="15" max="15" width="13.21875" style="245" customWidth="1"/>
    <col min="16" max="16" width="8.77734375" style="245" customWidth="1"/>
    <col min="17" max="16384" width="9.21875" style="245"/>
  </cols>
  <sheetData>
    <row r="6" spans="2:16" ht="15.75" customHeight="1" x14ac:dyDescent="0.3">
      <c r="H6" s="419" t="s">
        <v>111</v>
      </c>
      <c r="I6" s="419"/>
      <c r="J6" s="419"/>
      <c r="K6" s="419"/>
      <c r="L6" s="419"/>
    </row>
    <row r="7" spans="2:16" ht="7.5" customHeight="1" x14ac:dyDescent="0.3"/>
    <row r="8" spans="2:16" ht="39.6" x14ac:dyDescent="0.25">
      <c r="B8" s="420" t="s">
        <v>43</v>
      </c>
      <c r="C8" s="420"/>
      <c r="D8" s="420"/>
      <c r="E8" s="420"/>
      <c r="F8" s="420"/>
      <c r="G8" s="420"/>
      <c r="H8" s="420"/>
      <c r="I8" s="420"/>
      <c r="J8" s="420"/>
      <c r="K8" s="420"/>
      <c r="L8" s="420"/>
      <c r="M8" s="420"/>
      <c r="N8" s="420"/>
      <c r="O8" s="420"/>
      <c r="P8" s="420"/>
    </row>
    <row r="9" spans="2:16" ht="20.399999999999999" x14ac:dyDescent="0.25">
      <c r="B9" s="422" t="s">
        <v>38</v>
      </c>
      <c r="C9" s="422"/>
      <c r="D9" s="422"/>
      <c r="E9" s="422"/>
      <c r="F9" s="422"/>
      <c r="G9" s="422"/>
      <c r="H9" s="422"/>
      <c r="I9" s="422"/>
      <c r="J9" s="422"/>
      <c r="K9" s="422"/>
      <c r="L9" s="422"/>
      <c r="M9" s="422"/>
      <c r="N9" s="422"/>
      <c r="O9" s="422"/>
      <c r="P9" s="422"/>
    </row>
    <row r="10" spans="2:16" ht="15" customHeight="1" x14ac:dyDescent="0.25">
      <c r="B10" s="421" t="s">
        <v>706</v>
      </c>
      <c r="C10" s="421"/>
      <c r="D10" s="421"/>
      <c r="E10" s="421"/>
      <c r="F10" s="421"/>
      <c r="G10" s="421"/>
      <c r="H10" s="421"/>
      <c r="I10" s="421"/>
      <c r="J10" s="421"/>
      <c r="K10" s="421"/>
      <c r="L10" s="421"/>
      <c r="M10" s="421"/>
      <c r="N10" s="421"/>
      <c r="O10" s="421"/>
      <c r="P10" s="421"/>
    </row>
    <row r="11" spans="2:16" ht="14.25" customHeight="1" x14ac:dyDescent="0.3">
      <c r="B11" s="246"/>
      <c r="C11" s="247"/>
      <c r="D11" s="247"/>
      <c r="E11" s="247"/>
      <c r="F11" s="247"/>
      <c r="G11" s="247"/>
      <c r="H11" s="247"/>
      <c r="I11" s="247"/>
      <c r="J11" s="247"/>
      <c r="K11" s="247"/>
    </row>
    <row r="12" spans="2:16" ht="140.25" customHeight="1" x14ac:dyDescent="0.25">
      <c r="B12" s="423" t="s">
        <v>705</v>
      </c>
      <c r="C12" s="423"/>
      <c r="D12" s="423"/>
      <c r="E12" s="423"/>
      <c r="F12" s="423"/>
      <c r="G12" s="423"/>
      <c r="H12" s="423"/>
      <c r="I12" s="423"/>
      <c r="J12" s="423"/>
      <c r="K12" s="423"/>
      <c r="L12" s="423"/>
      <c r="M12" s="423"/>
      <c r="N12" s="423"/>
      <c r="O12" s="423"/>
      <c r="P12" s="423"/>
    </row>
    <row r="13" spans="2:16" ht="25.05" x14ac:dyDescent="0.3">
      <c r="B13" s="397" t="s">
        <v>14</v>
      </c>
      <c r="C13" s="398"/>
      <c r="D13" s="398"/>
      <c r="E13" s="398"/>
      <c r="F13" s="398"/>
      <c r="G13" s="398"/>
      <c r="H13" s="398"/>
      <c r="I13" s="398"/>
      <c r="J13" s="398"/>
      <c r="K13" s="398"/>
      <c r="L13" s="398"/>
      <c r="M13" s="398"/>
      <c r="N13" s="398"/>
      <c r="O13" s="398"/>
      <c r="P13" s="399"/>
    </row>
    <row r="14" spans="2:16" s="145" customFormat="1" ht="19.05" customHeight="1" x14ac:dyDescent="0.35">
      <c r="B14" s="248" t="s">
        <v>16</v>
      </c>
      <c r="C14" s="249" t="s">
        <v>65</v>
      </c>
      <c r="D14" s="249"/>
      <c r="E14" s="249"/>
      <c r="F14" s="249"/>
      <c r="G14" s="249"/>
      <c r="H14" s="249"/>
      <c r="I14" s="249"/>
      <c r="J14" s="249"/>
      <c r="K14" s="249"/>
      <c r="L14" s="249"/>
      <c r="M14" s="249"/>
      <c r="N14" s="249"/>
      <c r="O14" s="249"/>
      <c r="P14" s="250"/>
    </row>
    <row r="15" spans="2:16" s="145" customFormat="1" ht="19.05" customHeight="1" x14ac:dyDescent="0.35">
      <c r="B15" s="251" t="s">
        <v>17</v>
      </c>
      <c r="C15" s="252" t="s">
        <v>66</v>
      </c>
      <c r="D15" s="252"/>
      <c r="E15" s="252"/>
      <c r="F15" s="252"/>
      <c r="G15" s="252"/>
      <c r="H15" s="252"/>
      <c r="I15" s="252"/>
      <c r="J15" s="252"/>
      <c r="K15" s="252"/>
      <c r="L15" s="252"/>
      <c r="M15" s="252"/>
      <c r="N15" s="252"/>
      <c r="O15" s="252"/>
      <c r="P15" s="253"/>
    </row>
    <row r="16" spans="2:16" s="145" customFormat="1" ht="19.05" customHeight="1" x14ac:dyDescent="0.35">
      <c r="B16" s="251" t="s">
        <v>15</v>
      </c>
      <c r="C16" s="252" t="s">
        <v>102</v>
      </c>
      <c r="D16" s="252"/>
      <c r="E16" s="252"/>
      <c r="F16" s="252"/>
      <c r="G16" s="252"/>
      <c r="H16" s="252"/>
      <c r="I16" s="252"/>
      <c r="J16" s="252"/>
      <c r="K16" s="252"/>
      <c r="L16" s="252"/>
      <c r="M16" s="252"/>
      <c r="N16" s="252"/>
      <c r="O16" s="252"/>
      <c r="P16" s="253"/>
    </row>
    <row r="17" spans="2:16" s="145" customFormat="1" ht="19.05" customHeight="1" x14ac:dyDescent="0.35">
      <c r="B17" s="369" t="s">
        <v>39</v>
      </c>
      <c r="C17" s="252" t="s">
        <v>703</v>
      </c>
      <c r="D17" s="252"/>
      <c r="E17" s="252"/>
      <c r="F17" s="252"/>
      <c r="G17" s="252"/>
      <c r="H17" s="252"/>
      <c r="I17" s="252"/>
      <c r="J17" s="252"/>
      <c r="K17" s="252"/>
      <c r="L17" s="252"/>
      <c r="M17" s="252"/>
      <c r="N17" s="252"/>
      <c r="O17" s="252"/>
      <c r="P17" s="253"/>
    </row>
    <row r="18" spans="2:16" s="145" customFormat="1" ht="19.05" customHeight="1" x14ac:dyDescent="0.35">
      <c r="B18" s="370"/>
      <c r="C18" s="410" t="s">
        <v>715</v>
      </c>
      <c r="D18" s="411"/>
      <c r="E18" s="411"/>
      <c r="F18" s="411"/>
      <c r="G18" s="411"/>
      <c r="H18" s="411"/>
      <c r="I18" s="411"/>
      <c r="J18" s="411"/>
      <c r="K18" s="411"/>
      <c r="L18" s="411"/>
      <c r="M18" s="411"/>
      <c r="N18" s="411"/>
      <c r="O18" s="411"/>
      <c r="P18" s="412"/>
    </row>
    <row r="19" spans="2:16" s="145" customFormat="1" ht="19.05" customHeight="1" x14ac:dyDescent="0.35">
      <c r="B19" s="370"/>
      <c r="C19" s="252" t="s">
        <v>716</v>
      </c>
      <c r="D19" s="252"/>
      <c r="E19" s="252"/>
      <c r="F19" s="252"/>
      <c r="G19" s="252"/>
      <c r="H19" s="252"/>
      <c r="I19" s="252"/>
      <c r="J19" s="252"/>
      <c r="K19" s="252"/>
      <c r="L19" s="252"/>
      <c r="M19" s="252"/>
      <c r="N19" s="252"/>
      <c r="O19" s="252"/>
      <c r="P19" s="253"/>
    </row>
    <row r="20" spans="2:16" s="145" customFormat="1" ht="19.05" customHeight="1" x14ac:dyDescent="0.35">
      <c r="B20" s="370"/>
      <c r="C20" s="252" t="s">
        <v>713</v>
      </c>
      <c r="D20" s="252"/>
      <c r="E20" s="252"/>
      <c r="F20" s="252"/>
      <c r="G20" s="252"/>
      <c r="H20" s="252"/>
      <c r="I20" s="252"/>
      <c r="J20" s="252"/>
      <c r="K20" s="252"/>
      <c r="L20" s="252"/>
      <c r="M20" s="252"/>
      <c r="N20" s="252"/>
      <c r="O20" s="252"/>
      <c r="P20" s="253"/>
    </row>
    <row r="21" spans="2:16" s="145" customFormat="1" ht="19.05" customHeight="1" x14ac:dyDescent="0.35">
      <c r="B21" s="370"/>
      <c r="C21" s="413" t="s">
        <v>717</v>
      </c>
      <c r="D21" s="414"/>
      <c r="E21" s="414"/>
      <c r="F21" s="414"/>
      <c r="G21" s="414"/>
      <c r="H21" s="414"/>
      <c r="I21" s="414"/>
      <c r="J21" s="414"/>
      <c r="K21" s="414"/>
      <c r="L21" s="414"/>
      <c r="M21" s="414"/>
      <c r="N21" s="414"/>
      <c r="O21" s="414"/>
      <c r="P21" s="415"/>
    </row>
    <row r="22" spans="2:16" s="145" customFormat="1" ht="19.05" customHeight="1" x14ac:dyDescent="0.35">
      <c r="B22" s="370"/>
      <c r="C22" s="416" t="s">
        <v>719</v>
      </c>
      <c r="D22" s="417"/>
      <c r="E22" s="417"/>
      <c r="F22" s="417"/>
      <c r="G22" s="417"/>
      <c r="H22" s="417"/>
      <c r="I22" s="417"/>
      <c r="J22" s="417"/>
      <c r="K22" s="417"/>
      <c r="L22" s="417"/>
      <c r="M22" s="417"/>
      <c r="N22" s="417"/>
      <c r="O22" s="417"/>
      <c r="P22" s="418"/>
    </row>
    <row r="23" spans="2:16" s="145" customFormat="1" ht="19.05" customHeight="1" x14ac:dyDescent="0.35">
      <c r="B23" s="371"/>
      <c r="C23" s="148" t="s">
        <v>714</v>
      </c>
      <c r="D23" s="372"/>
      <c r="E23" s="372"/>
      <c r="F23" s="372"/>
      <c r="G23" s="372"/>
      <c r="H23" s="372"/>
      <c r="I23" s="372"/>
      <c r="J23" s="372"/>
      <c r="K23" s="372"/>
      <c r="L23" s="372"/>
      <c r="M23" s="372"/>
      <c r="N23" s="372"/>
      <c r="O23" s="372"/>
      <c r="P23" s="373"/>
    </row>
    <row r="24" spans="2:16" ht="19.05" customHeight="1" x14ac:dyDescent="0.25">
      <c r="B24" s="251" t="s">
        <v>42</v>
      </c>
      <c r="C24" s="252" t="s">
        <v>103</v>
      </c>
      <c r="D24" s="252"/>
      <c r="E24" s="252"/>
      <c r="F24" s="252"/>
      <c r="G24" s="252"/>
      <c r="H24" s="252"/>
      <c r="I24" s="252"/>
      <c r="J24" s="252"/>
      <c r="K24" s="252"/>
      <c r="L24" s="252"/>
      <c r="M24" s="252"/>
      <c r="N24" s="252"/>
      <c r="O24" s="252"/>
      <c r="P24" s="253"/>
    </row>
    <row r="25" spans="2:16" ht="19.05" customHeight="1" x14ac:dyDescent="0.25">
      <c r="B25" s="251" t="s">
        <v>61</v>
      </c>
      <c r="C25" s="252" t="s">
        <v>62</v>
      </c>
      <c r="D25" s="252"/>
      <c r="E25" s="252"/>
      <c r="F25" s="252"/>
      <c r="G25" s="252"/>
      <c r="H25" s="252"/>
      <c r="I25" s="252"/>
      <c r="J25" s="252"/>
      <c r="K25" s="252"/>
      <c r="L25" s="252"/>
      <c r="M25" s="252"/>
      <c r="N25" s="252"/>
      <c r="O25" s="252"/>
      <c r="P25" s="253"/>
    </row>
    <row r="26" spans="2:16" ht="21" customHeight="1" x14ac:dyDescent="0.25">
      <c r="B26" s="251" t="s">
        <v>63</v>
      </c>
      <c r="C26" s="407" t="s">
        <v>727</v>
      </c>
      <c r="D26" s="408"/>
      <c r="E26" s="408"/>
      <c r="F26" s="408"/>
      <c r="G26" s="408"/>
      <c r="H26" s="408"/>
      <c r="I26" s="408"/>
      <c r="J26" s="408"/>
      <c r="K26" s="408"/>
      <c r="L26" s="408"/>
      <c r="M26" s="408"/>
      <c r="N26" s="408"/>
      <c r="O26" s="408"/>
      <c r="P26" s="409"/>
    </row>
    <row r="27" spans="2:16" ht="19.05" customHeight="1" x14ac:dyDescent="0.25">
      <c r="B27" s="251" t="s">
        <v>64</v>
      </c>
      <c r="C27" s="252" t="s">
        <v>44</v>
      </c>
      <c r="D27" s="252"/>
      <c r="E27" s="252"/>
      <c r="F27" s="252"/>
      <c r="G27" s="252"/>
      <c r="H27" s="252"/>
      <c r="I27" s="252"/>
      <c r="J27" s="252"/>
      <c r="K27" s="252"/>
      <c r="L27" s="252"/>
      <c r="M27" s="252"/>
      <c r="N27" s="252"/>
      <c r="O27" s="252"/>
      <c r="P27" s="253"/>
    </row>
    <row r="28" spans="2:16" ht="19.05" customHeight="1" x14ac:dyDescent="0.25">
      <c r="B28" s="251" t="s">
        <v>104</v>
      </c>
      <c r="C28" s="252" t="s">
        <v>41</v>
      </c>
      <c r="D28" s="252"/>
      <c r="E28" s="252"/>
      <c r="F28" s="252"/>
      <c r="G28" s="252"/>
      <c r="H28" s="252"/>
      <c r="I28" s="252"/>
      <c r="J28" s="252"/>
      <c r="K28" s="252"/>
      <c r="L28" s="252"/>
      <c r="M28" s="252"/>
      <c r="N28" s="252"/>
      <c r="O28" s="252"/>
      <c r="P28" s="253"/>
    </row>
    <row r="29" spans="2:16" ht="19.05" customHeight="1" x14ac:dyDescent="0.25">
      <c r="B29" s="254" t="s">
        <v>704</v>
      </c>
      <c r="C29" s="255" t="s">
        <v>40</v>
      </c>
      <c r="D29" s="255"/>
      <c r="E29" s="255"/>
      <c r="F29" s="255"/>
      <c r="G29" s="255"/>
      <c r="H29" s="255"/>
      <c r="I29" s="255"/>
      <c r="J29" s="255"/>
      <c r="K29" s="255"/>
      <c r="L29" s="255"/>
      <c r="M29" s="255"/>
      <c r="N29" s="255"/>
      <c r="O29" s="255"/>
      <c r="P29" s="256"/>
    </row>
    <row r="32" spans="2:16" s="260" customFormat="1" ht="15" x14ac:dyDescent="0.35">
      <c r="B32" s="257"/>
      <c r="C32" s="400" t="s">
        <v>60</v>
      </c>
      <c r="D32" s="400"/>
      <c r="E32" s="400"/>
      <c r="F32" s="400"/>
      <c r="G32" s="400"/>
      <c r="H32" s="400"/>
      <c r="I32" s="400"/>
      <c r="J32" s="400"/>
      <c r="K32" s="400"/>
      <c r="L32" s="400"/>
      <c r="M32" s="400"/>
      <c r="N32" s="400"/>
      <c r="O32" s="400"/>
      <c r="P32" s="258"/>
    </row>
    <row r="33" spans="2:16" s="260" customFormat="1" ht="14.25" customHeight="1" x14ac:dyDescent="0.25">
      <c r="B33" s="259"/>
      <c r="P33" s="261"/>
    </row>
    <row r="34" spans="2:16" ht="50.25" customHeight="1" x14ac:dyDescent="0.25">
      <c r="B34" s="259"/>
      <c r="C34" s="401" t="s">
        <v>59</v>
      </c>
      <c r="D34" s="402"/>
      <c r="E34" s="402"/>
      <c r="F34" s="402"/>
      <c r="G34" s="402"/>
      <c r="H34" s="403"/>
      <c r="I34" s="260"/>
      <c r="J34" s="404" t="s">
        <v>58</v>
      </c>
      <c r="K34" s="405"/>
      <c r="L34" s="405"/>
      <c r="M34" s="405"/>
      <c r="N34" s="405"/>
      <c r="O34" s="406"/>
      <c r="P34" s="261"/>
    </row>
    <row r="35" spans="2:16" x14ac:dyDescent="0.25">
      <c r="B35" s="259"/>
      <c r="C35" s="260"/>
      <c r="D35" s="260"/>
      <c r="E35" s="260"/>
      <c r="F35" s="260"/>
      <c r="G35" s="260"/>
      <c r="H35" s="260"/>
      <c r="I35" s="260"/>
      <c r="J35" s="260"/>
      <c r="K35" s="260"/>
      <c r="L35" s="260"/>
      <c r="M35" s="260"/>
      <c r="N35" s="260"/>
      <c r="O35" s="260"/>
      <c r="P35" s="261"/>
    </row>
    <row r="36" spans="2:16" ht="14.25" customHeight="1" x14ac:dyDescent="0.25">
      <c r="B36" s="262"/>
      <c r="C36" s="263"/>
      <c r="D36" s="263"/>
      <c r="E36" s="263"/>
      <c r="F36" s="263"/>
      <c r="G36" s="263"/>
      <c r="H36" s="263"/>
      <c r="I36" s="263"/>
      <c r="J36" s="263"/>
      <c r="K36" s="263"/>
      <c r="L36" s="263"/>
      <c r="M36" s="263"/>
      <c r="N36" s="263"/>
      <c r="O36" s="263"/>
      <c r="P36" s="264"/>
    </row>
    <row r="37" spans="2:16" x14ac:dyDescent="0.25">
      <c r="B37" s="265"/>
      <c r="C37" s="265"/>
      <c r="D37" s="265"/>
      <c r="E37" s="265"/>
      <c r="F37" s="265"/>
      <c r="G37" s="265"/>
      <c r="H37" s="265"/>
      <c r="I37" s="265"/>
      <c r="J37" s="265"/>
      <c r="K37" s="265"/>
      <c r="L37" s="265"/>
      <c r="M37" s="265"/>
      <c r="N37" s="265"/>
      <c r="O37" s="265"/>
      <c r="P37" s="265"/>
    </row>
    <row r="38" spans="2:16" x14ac:dyDescent="0.25">
      <c r="B38" s="260"/>
      <c r="C38" s="260"/>
      <c r="D38" s="260"/>
      <c r="E38" s="260"/>
      <c r="F38" s="260"/>
      <c r="G38" s="260"/>
      <c r="H38" s="260"/>
      <c r="I38" s="260"/>
      <c r="J38" s="260"/>
      <c r="K38" s="260"/>
      <c r="L38" s="260"/>
      <c r="M38" s="260"/>
      <c r="N38" s="260"/>
      <c r="O38" s="260"/>
      <c r="P38" s="260"/>
    </row>
  </sheetData>
  <sheetProtection algorithmName="SHA-512" hashValue="K44Zw/E+UHp5ukvaYvsQ8PVVrrXhYr0yYylZDBS1BIUHUYFpPaIa45SSQPnSdlo5paXJAUuhC46qPfFD3h3F7w==" saltValue="Gok9fJQgXfqpiSkboJsFLw==" spinCount="100000" sheet="1" objects="1" scenarios="1" autoFilter="0"/>
  <mergeCells count="13">
    <mergeCell ref="H6:L6"/>
    <mergeCell ref="B8:P8"/>
    <mergeCell ref="B10:P10"/>
    <mergeCell ref="B9:P9"/>
    <mergeCell ref="B12:P12"/>
    <mergeCell ref="B13:P13"/>
    <mergeCell ref="C32:O32"/>
    <mergeCell ref="C34:H34"/>
    <mergeCell ref="J34:O34"/>
    <mergeCell ref="C26:P26"/>
    <mergeCell ref="C18:P18"/>
    <mergeCell ref="C21:P21"/>
    <mergeCell ref="C22:P22"/>
  </mergeCells>
  <hyperlinks>
    <hyperlink ref="C34:H34" location="MŠ!A1" display="Mateřská škola"/>
    <hyperlink ref="J34:O34" location="ZŠ!A1" display="Základní škola"/>
    <hyperlink ref="C22" r:id="rId1"/>
  </hyperlinks>
  <pageMargins left="0.70866141732283472" right="0.70866141732283472" top="0.78740157480314965" bottom="0.78740157480314965" header="0.31496062992125984" footer="0.31496062992125984"/>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workbookViewId="0">
      <selection activeCell="H7" sqref="H7"/>
    </sheetView>
  </sheetViews>
  <sheetFormatPr defaultColWidth="9.21875" defaultRowHeight="15" x14ac:dyDescent="0.35"/>
  <cols>
    <col min="1" max="1" width="2.44140625" style="144" customWidth="1"/>
    <col min="2" max="2" width="6.21875" style="163" customWidth="1"/>
    <col min="3" max="3" width="3" style="145" customWidth="1"/>
    <col min="4" max="4" width="16.5546875" style="145" customWidth="1"/>
    <col min="5" max="5" width="9.77734375" style="145" customWidth="1"/>
    <col min="6" max="7" width="13.77734375" style="145" customWidth="1"/>
    <col min="8" max="8" width="15.5546875" style="145" customWidth="1"/>
    <col min="9" max="9" width="13.21875" style="145" customWidth="1"/>
    <col min="10" max="10" width="16" style="144" customWidth="1"/>
    <col min="11" max="11" width="13.77734375" style="145" customWidth="1"/>
    <col min="12" max="12" width="4.77734375" style="146" customWidth="1"/>
    <col min="13" max="13" width="15.5546875" style="147" customWidth="1"/>
    <col min="14" max="14" width="2.77734375" style="146" customWidth="1"/>
    <col min="15" max="16384" width="9.21875" style="144"/>
  </cols>
  <sheetData>
    <row r="1" spans="2:14" ht="15.6" thickBot="1" x14ac:dyDescent="0.4">
      <c r="B1" s="266"/>
      <c r="C1" s="266"/>
      <c r="D1" s="266"/>
      <c r="E1" s="144"/>
      <c r="F1" s="144"/>
    </row>
    <row r="2" spans="2:14" ht="14.25" customHeight="1" x14ac:dyDescent="0.35">
      <c r="B2" s="164"/>
      <c r="C2" s="165"/>
      <c r="D2" s="165"/>
      <c r="E2" s="165"/>
      <c r="F2" s="165"/>
      <c r="G2" s="166"/>
      <c r="H2" s="166"/>
      <c r="I2" s="166"/>
      <c r="J2" s="167"/>
      <c r="K2" s="168"/>
      <c r="L2" s="169"/>
      <c r="M2" s="170"/>
    </row>
    <row r="3" spans="2:14" ht="34.5" customHeight="1" x14ac:dyDescent="0.6">
      <c r="B3" s="267" t="s">
        <v>110</v>
      </c>
      <c r="C3" s="171"/>
      <c r="D3" s="171"/>
      <c r="E3" s="172"/>
      <c r="F3" s="180" t="s">
        <v>18</v>
      </c>
      <c r="G3" s="171"/>
      <c r="H3" s="180" t="s">
        <v>19</v>
      </c>
      <c r="I3" s="171"/>
      <c r="J3" s="180" t="s">
        <v>109</v>
      </c>
      <c r="K3" s="428" t="str">
        <f>IF(J4&lt;F4,"Celkový požadavek je nižší, než hranice minimální dotace 100 000 Kč","")</f>
        <v/>
      </c>
      <c r="L3" s="429"/>
      <c r="M3" s="430"/>
    </row>
    <row r="4" spans="2:14" s="145" customFormat="1" ht="46.5" customHeight="1" x14ac:dyDescent="0.4">
      <c r="B4" s="176"/>
      <c r="C4" s="177"/>
      <c r="D4" s="171"/>
      <c r="E4" s="171"/>
      <c r="F4" s="181">
        <f>IF(OR(MŠ!D5&lt;&gt;0,ZŠ!D5&lt;&gt;0),100000,0)</f>
        <v>0</v>
      </c>
      <c r="G4" s="171"/>
      <c r="H4" s="181">
        <f>MŠ!F5+ZŠ!F5</f>
        <v>0</v>
      </c>
      <c r="I4" s="171"/>
      <c r="J4" s="181">
        <f>MŠ!N7+ZŠ!N7</f>
        <v>0</v>
      </c>
      <c r="K4" s="428" t="str">
        <f>IF(J4&gt;5000000,"Celkový součet všech zvolených šablon překročil maximální možnou dotaci 5mil Kč na projekt. Snižte počet šablon.","")</f>
        <v/>
      </c>
      <c r="L4" s="429"/>
      <c r="M4" s="430"/>
      <c r="N4" s="146"/>
    </row>
    <row r="5" spans="2:14" s="148" customFormat="1" ht="34.5" customHeight="1" thickBot="1" x14ac:dyDescent="0.45">
      <c r="B5" s="176"/>
      <c r="C5" s="177"/>
      <c r="D5" s="182" t="s">
        <v>12</v>
      </c>
      <c r="E5" s="178"/>
      <c r="F5" s="178"/>
      <c r="G5" s="431" t="str">
        <f>IF(H4&gt;5000000,"Překročena maximální hranice výdajů projektu 5 mil.","")</f>
        <v/>
      </c>
      <c r="H5" s="431"/>
      <c r="I5" s="431"/>
      <c r="J5" s="183" t="str">
        <f>IF(J4&gt;H4,"Celkový požadavek překročil maximální možnou dotaci.","")</f>
        <v/>
      </c>
      <c r="K5" s="174"/>
      <c r="L5" s="179"/>
      <c r="M5" s="175"/>
      <c r="N5" s="146"/>
    </row>
    <row r="6" spans="2:14" s="143" customFormat="1" ht="18.75" customHeight="1" x14ac:dyDescent="0.35">
      <c r="B6" s="189" t="s">
        <v>31</v>
      </c>
      <c r="C6" s="432" t="s">
        <v>32</v>
      </c>
      <c r="D6" s="433"/>
      <c r="E6" s="433"/>
      <c r="F6" s="433"/>
      <c r="G6" s="190" t="s">
        <v>33</v>
      </c>
      <c r="H6" s="191" t="s">
        <v>34</v>
      </c>
      <c r="I6" s="434" t="s">
        <v>35</v>
      </c>
      <c r="J6" s="435"/>
      <c r="K6" s="435"/>
      <c r="L6" s="435"/>
      <c r="M6" s="436"/>
      <c r="N6" s="146"/>
    </row>
    <row r="7" spans="2:14" s="143" customFormat="1" ht="24.75" customHeight="1" x14ac:dyDescent="0.35">
      <c r="B7" s="424" t="s">
        <v>21</v>
      </c>
      <c r="C7" s="426" t="s">
        <v>20</v>
      </c>
      <c r="D7" s="427"/>
      <c r="E7" s="427"/>
      <c r="F7" s="427"/>
      <c r="G7" s="184">
        <v>54000</v>
      </c>
      <c r="H7" s="185">
        <f>MŠ!P32+ZŠ!P37</f>
        <v>0</v>
      </c>
      <c r="I7" s="444" t="s">
        <v>47</v>
      </c>
      <c r="J7" s="445"/>
      <c r="K7" s="445"/>
      <c r="L7" s="445"/>
      <c r="M7" s="446"/>
      <c r="N7" s="146"/>
    </row>
    <row r="8" spans="2:14" s="143" customFormat="1" ht="28.5" customHeight="1" x14ac:dyDescent="0.35">
      <c r="B8" s="425"/>
      <c r="C8" s="437" t="s">
        <v>0</v>
      </c>
      <c r="D8" s="438"/>
      <c r="E8" s="438"/>
      <c r="F8" s="438"/>
      <c r="G8" s="184">
        <v>50501</v>
      </c>
      <c r="H8" s="359">
        <f>MŠ!Q32+ZŠ!Q37</f>
        <v>0</v>
      </c>
      <c r="I8" s="439" t="s">
        <v>47</v>
      </c>
      <c r="J8" s="440"/>
      <c r="K8" s="440"/>
      <c r="L8" s="440"/>
      <c r="M8" s="441"/>
      <c r="N8" s="146"/>
    </row>
    <row r="9" spans="2:14" s="143" customFormat="1" ht="21.75" customHeight="1" x14ac:dyDescent="0.35">
      <c r="B9" s="425"/>
      <c r="C9" s="437" t="s">
        <v>83</v>
      </c>
      <c r="D9" s="438"/>
      <c r="E9" s="438"/>
      <c r="F9" s="438"/>
      <c r="G9" s="184">
        <v>52602</v>
      </c>
      <c r="H9" s="360">
        <f>MŠ!R32+ZŠ!R37</f>
        <v>0</v>
      </c>
      <c r="I9" s="439" t="s">
        <v>47</v>
      </c>
      <c r="J9" s="440"/>
      <c r="K9" s="440"/>
      <c r="L9" s="440"/>
      <c r="M9" s="441"/>
      <c r="N9" s="146"/>
    </row>
    <row r="10" spans="2:14" s="143" customFormat="1" ht="21.75" customHeight="1" x14ac:dyDescent="0.35">
      <c r="B10" s="425"/>
      <c r="C10" s="437" t="s">
        <v>84</v>
      </c>
      <c r="D10" s="438"/>
      <c r="E10" s="438"/>
      <c r="F10" s="438"/>
      <c r="G10" s="184">
        <v>52106</v>
      </c>
      <c r="H10" s="360">
        <f>MŠ!S32+ZŠ!S37</f>
        <v>0</v>
      </c>
      <c r="I10" s="439" t="s">
        <v>47</v>
      </c>
      <c r="J10" s="440"/>
      <c r="K10" s="440"/>
      <c r="L10" s="440"/>
      <c r="M10" s="441"/>
      <c r="N10" s="146"/>
    </row>
    <row r="11" spans="2:14" s="143" customFormat="1" ht="29.25" customHeight="1" x14ac:dyDescent="0.35">
      <c r="B11" s="425"/>
      <c r="C11" s="442" t="s">
        <v>85</v>
      </c>
      <c r="D11" s="443"/>
      <c r="E11" s="443"/>
      <c r="F11" s="443"/>
      <c r="G11" s="184">
        <v>51212</v>
      </c>
      <c r="H11" s="185">
        <f>MŠ!T32+ZŠ!T37</f>
        <v>0</v>
      </c>
      <c r="I11" s="439" t="s">
        <v>47</v>
      </c>
      <c r="J11" s="440"/>
      <c r="K11" s="440"/>
      <c r="L11" s="440"/>
      <c r="M11" s="441"/>
      <c r="N11" s="146"/>
    </row>
    <row r="12" spans="2:14" s="143" customFormat="1" ht="50.25" customHeight="1" x14ac:dyDescent="0.35">
      <c r="B12" s="424" t="s">
        <v>22</v>
      </c>
      <c r="C12" s="437" t="s">
        <v>3</v>
      </c>
      <c r="D12" s="438"/>
      <c r="E12" s="438"/>
      <c r="F12" s="438"/>
      <c r="G12" s="184">
        <v>51010</v>
      </c>
      <c r="H12" s="185">
        <f>MŠ!U32+ZŠ!U37</f>
        <v>0</v>
      </c>
      <c r="I12" s="466" t="s">
        <v>112</v>
      </c>
      <c r="J12" s="467"/>
      <c r="K12" s="467"/>
      <c r="L12" s="467"/>
      <c r="M12" s="468"/>
      <c r="N12" s="146"/>
    </row>
    <row r="13" spans="2:14" s="143" customFormat="1" ht="51" customHeight="1" x14ac:dyDescent="0.35">
      <c r="B13" s="425"/>
      <c r="C13" s="437" t="s">
        <v>24</v>
      </c>
      <c r="D13" s="438"/>
      <c r="E13" s="438"/>
      <c r="F13" s="438"/>
      <c r="G13" s="184">
        <v>51610</v>
      </c>
      <c r="H13" s="186">
        <f>IF(OR(MŠ!V32&lt;&gt;0,ZŠ!V37&lt;&gt;0),"V žádosti uveďte počet dětí a žáků",0)</f>
        <v>0</v>
      </c>
      <c r="I13" s="469"/>
      <c r="J13" s="470"/>
      <c r="K13" s="470"/>
      <c r="L13" s="470"/>
      <c r="M13" s="471"/>
      <c r="N13" s="146"/>
    </row>
    <row r="14" spans="2:14" s="143" customFormat="1" ht="53.25" customHeight="1" x14ac:dyDescent="0.35">
      <c r="B14" s="425"/>
      <c r="C14" s="437" t="s">
        <v>25</v>
      </c>
      <c r="D14" s="438"/>
      <c r="E14" s="438"/>
      <c r="F14" s="438"/>
      <c r="G14" s="184">
        <v>51710</v>
      </c>
      <c r="H14" s="186">
        <f>H13</f>
        <v>0</v>
      </c>
      <c r="I14" s="469"/>
      <c r="J14" s="470"/>
      <c r="K14" s="470"/>
      <c r="L14" s="470"/>
      <c r="M14" s="471"/>
      <c r="N14" s="146"/>
    </row>
    <row r="15" spans="2:14" s="143" customFormat="1" ht="58.05" customHeight="1" x14ac:dyDescent="0.35">
      <c r="B15" s="425"/>
      <c r="C15" s="437" t="s">
        <v>26</v>
      </c>
      <c r="D15" s="438"/>
      <c r="E15" s="438"/>
      <c r="F15" s="438"/>
      <c r="G15" s="184">
        <v>51510</v>
      </c>
      <c r="H15" s="186">
        <f>H13</f>
        <v>0</v>
      </c>
      <c r="I15" s="472"/>
      <c r="J15" s="473"/>
      <c r="K15" s="473"/>
      <c r="L15" s="473"/>
      <c r="M15" s="474"/>
      <c r="N15" s="146"/>
    </row>
    <row r="16" spans="2:14" s="143" customFormat="1" ht="62.1" customHeight="1" x14ac:dyDescent="0.35">
      <c r="B16" s="456"/>
      <c r="C16" s="437" t="s">
        <v>7</v>
      </c>
      <c r="D16" s="438"/>
      <c r="E16" s="438"/>
      <c r="F16" s="438"/>
      <c r="G16" s="184">
        <v>52510</v>
      </c>
      <c r="H16" s="185">
        <f>MŠ!Y32+ZŠ!Y37</f>
        <v>0</v>
      </c>
      <c r="I16" s="453" t="s">
        <v>721</v>
      </c>
      <c r="J16" s="454"/>
      <c r="K16" s="454"/>
      <c r="L16" s="454"/>
      <c r="M16" s="455"/>
      <c r="N16" s="146"/>
    </row>
    <row r="17" spans="2:14" s="143" customFormat="1" ht="83.55" customHeight="1" thickBot="1" x14ac:dyDescent="0.4">
      <c r="B17" s="192" t="s">
        <v>23</v>
      </c>
      <c r="C17" s="464" t="s">
        <v>2</v>
      </c>
      <c r="D17" s="465"/>
      <c r="E17" s="465"/>
      <c r="F17" s="465"/>
      <c r="G17" s="187">
        <v>60000</v>
      </c>
      <c r="H17" s="188">
        <f>MŠ!Z32+ZŠ!Z37</f>
        <v>0</v>
      </c>
      <c r="I17" s="457" t="s">
        <v>722</v>
      </c>
      <c r="J17" s="458"/>
      <c r="K17" s="458"/>
      <c r="L17" s="458"/>
      <c r="M17" s="459"/>
      <c r="N17" s="146"/>
    </row>
    <row r="18" spans="2:14" s="152" customFormat="1" ht="18.75" hidden="1" customHeight="1" x14ac:dyDescent="0.35">
      <c r="B18" s="150"/>
      <c r="C18" s="151"/>
      <c r="F18" s="277">
        <f>G18+H18+I18+J18</f>
        <v>0</v>
      </c>
      <c r="G18" s="277">
        <f>MŠ!E33+ZŠ!F38</f>
        <v>0</v>
      </c>
      <c r="H18" s="277">
        <f>MŠ!G33+ZŠ!G38</f>
        <v>0</v>
      </c>
      <c r="I18" s="277">
        <f>MŠ!H33+ZŠ!H38</f>
        <v>0</v>
      </c>
      <c r="J18" s="152">
        <f>0</f>
        <v>0</v>
      </c>
      <c r="M18" s="153"/>
      <c r="N18" s="146"/>
    </row>
    <row r="19" spans="2:14" s="152" customFormat="1" ht="11.25" customHeight="1" thickBot="1" x14ac:dyDescent="0.4">
      <c r="B19" s="150"/>
      <c r="C19" s="151"/>
      <c r="F19" s="277"/>
      <c r="G19" s="277"/>
      <c r="H19" s="277"/>
      <c r="I19" s="277"/>
      <c r="M19" s="153"/>
      <c r="N19" s="146"/>
    </row>
    <row r="20" spans="2:14" s="143" customFormat="1" ht="19.5" customHeight="1" thickBot="1" x14ac:dyDescent="0.4">
      <c r="B20" s="150"/>
      <c r="C20" s="151"/>
      <c r="D20" s="152"/>
      <c r="E20" s="152"/>
      <c r="F20" s="277"/>
      <c r="G20" s="277"/>
      <c r="H20" s="391" t="s">
        <v>724</v>
      </c>
      <c r="I20" s="194" t="s">
        <v>725</v>
      </c>
      <c r="L20" s="152"/>
      <c r="M20" s="154"/>
      <c r="N20" s="146"/>
    </row>
    <row r="21" spans="2:14" s="143" customFormat="1" ht="21.75" customHeight="1" x14ac:dyDescent="0.35">
      <c r="B21" s="460" t="s">
        <v>726</v>
      </c>
      <c r="C21" s="461"/>
      <c r="D21" s="461"/>
      <c r="E21" s="461"/>
      <c r="F21" s="461"/>
      <c r="G21" s="193" t="s">
        <v>664</v>
      </c>
      <c r="H21" s="390">
        <f>IF(H22&gt;0,1,0)</f>
        <v>0</v>
      </c>
      <c r="I21" s="390">
        <f>IF(I22&gt;0,1,0)</f>
        <v>0</v>
      </c>
      <c r="L21" s="152"/>
      <c r="M21" s="154"/>
      <c r="N21" s="146"/>
    </row>
    <row r="22" spans="2:14" s="143" customFormat="1" ht="21.75" customHeight="1" thickBot="1" x14ac:dyDescent="0.4">
      <c r="B22" s="462"/>
      <c r="C22" s="463"/>
      <c r="D22" s="463"/>
      <c r="E22" s="463"/>
      <c r="F22" s="463"/>
      <c r="G22" s="389" t="s">
        <v>723</v>
      </c>
      <c r="H22" s="393">
        <f>MŠ!N21</f>
        <v>0</v>
      </c>
      <c r="I22" s="392">
        <f>ZŠ!N22</f>
        <v>0</v>
      </c>
      <c r="L22" s="156"/>
      <c r="M22" s="154"/>
      <c r="N22" s="146"/>
    </row>
    <row r="23" spans="2:14" s="152" customFormat="1" ht="10.5" customHeight="1" thickBot="1" x14ac:dyDescent="0.4">
      <c r="B23" s="150"/>
      <c r="C23" s="151"/>
      <c r="F23" s="277"/>
      <c r="G23" s="277"/>
      <c r="H23" s="277"/>
      <c r="I23" s="277"/>
      <c r="M23" s="153"/>
      <c r="N23" s="146"/>
    </row>
    <row r="24" spans="2:14" s="143" customFormat="1" ht="30" customHeight="1" x14ac:dyDescent="0.35">
      <c r="B24" s="449" t="s">
        <v>46</v>
      </c>
      <c r="C24" s="450"/>
      <c r="D24" s="450"/>
      <c r="E24" s="450"/>
      <c r="F24" s="450"/>
      <c r="G24" s="193" t="s">
        <v>13</v>
      </c>
      <c r="H24" s="193" t="s">
        <v>699</v>
      </c>
      <c r="I24" s="194" t="s">
        <v>50</v>
      </c>
      <c r="J24" s="152"/>
      <c r="L24" s="152"/>
      <c r="M24" s="154"/>
      <c r="N24" s="146"/>
    </row>
    <row r="25" spans="2:14" s="143" customFormat="1" ht="30" customHeight="1" thickBot="1" x14ac:dyDescent="0.4">
      <c r="B25" s="451"/>
      <c r="C25" s="452"/>
      <c r="D25" s="452"/>
      <c r="E25" s="452"/>
      <c r="F25" s="452"/>
      <c r="G25" s="149">
        <f>IF(G18=0,0,IF(H18&gt;0,ROUND(G18*100/F18,2), 100-I25-J25))</f>
        <v>0</v>
      </c>
      <c r="H25" s="149">
        <f>IF(H18&gt;0,ROUND(100-G25-I25-J25,2),0)</f>
        <v>0</v>
      </c>
      <c r="I25" s="155">
        <f>IF(I18=0,0,ROUND(I18*100/F18,2))</f>
        <v>0</v>
      </c>
      <c r="J25" s="396">
        <f>IF(J18=0,0,ROUND(J18*100/F18,2))</f>
        <v>0</v>
      </c>
      <c r="L25" s="156"/>
      <c r="M25" s="154"/>
      <c r="N25" s="146"/>
    </row>
    <row r="26" spans="2:14" s="268" customFormat="1" ht="24.75" customHeight="1" x14ac:dyDescent="0.35">
      <c r="B26" s="269" t="s">
        <v>10</v>
      </c>
      <c r="C26" s="270"/>
      <c r="D26" s="270"/>
      <c r="E26" s="270"/>
      <c r="F26" s="270"/>
      <c r="G26" s="270"/>
      <c r="H26" s="270"/>
      <c r="I26" s="270"/>
      <c r="J26" s="270"/>
      <c r="K26" s="270"/>
      <c r="L26" s="271"/>
      <c r="M26" s="272"/>
      <c r="N26" s="273"/>
    </row>
    <row r="27" spans="2:14" s="158" customFormat="1" ht="61.5" customHeight="1" x14ac:dyDescent="0.35">
      <c r="B27" s="157">
        <v>51610</v>
      </c>
      <c r="C27" s="447" t="s">
        <v>49</v>
      </c>
      <c r="D27" s="447"/>
      <c r="E27" s="447"/>
      <c r="F27" s="447"/>
      <c r="G27" s="447"/>
      <c r="H27" s="447"/>
      <c r="I27" s="447"/>
      <c r="J27" s="447"/>
      <c r="K27" s="447"/>
      <c r="L27" s="447"/>
      <c r="M27" s="448"/>
      <c r="N27" s="146"/>
    </row>
    <row r="28" spans="2:14" s="158" customFormat="1" ht="118.5" customHeight="1" x14ac:dyDescent="0.35">
      <c r="B28" s="157">
        <v>51710</v>
      </c>
      <c r="C28" s="447" t="s">
        <v>48</v>
      </c>
      <c r="D28" s="447"/>
      <c r="E28" s="447"/>
      <c r="F28" s="447"/>
      <c r="G28" s="447"/>
      <c r="H28" s="447"/>
      <c r="I28" s="447"/>
      <c r="J28" s="447"/>
      <c r="K28" s="447"/>
      <c r="L28" s="447"/>
      <c r="M28" s="448"/>
      <c r="N28" s="146"/>
    </row>
    <row r="29" spans="2:14" s="158" customFormat="1" ht="20.25" customHeight="1" x14ac:dyDescent="0.35">
      <c r="B29" s="157">
        <v>51510</v>
      </c>
      <c r="C29" s="447" t="s">
        <v>45</v>
      </c>
      <c r="D29" s="447"/>
      <c r="E29" s="447"/>
      <c r="F29" s="447"/>
      <c r="G29" s="447"/>
      <c r="H29" s="447"/>
      <c r="I29" s="447"/>
      <c r="J29" s="447"/>
      <c r="K29" s="447"/>
      <c r="L29" s="447"/>
      <c r="M29" s="448"/>
      <c r="N29" s="146"/>
    </row>
    <row r="30" spans="2:14" s="158" customFormat="1" ht="18.75" customHeight="1" thickBot="1" x14ac:dyDescent="0.4">
      <c r="B30" s="159" t="s">
        <v>27</v>
      </c>
      <c r="C30" s="160"/>
      <c r="D30" s="160"/>
      <c r="E30" s="160"/>
      <c r="F30" s="160"/>
      <c r="G30" s="160"/>
      <c r="H30" s="160"/>
      <c r="I30" s="160"/>
      <c r="J30" s="160"/>
      <c r="K30" s="160"/>
      <c r="L30" s="161"/>
      <c r="M30" s="162"/>
      <c r="N30" s="146"/>
    </row>
  </sheetData>
  <sheetProtection algorithmName="SHA-512" hashValue="v4KjTJ0ny9EDIxd4OGRj96dckk6867kCTYWaRbMRBx/A73ktwcDij5R/ea+KhrErHQ7sgq12FCfjYOSjj5Xs9A==" saltValue="LNLPW+ugQLIleqDhbThFGQ==" spinCount="100000" sheet="1" objects="1" scenarios="1" autoFilter="0"/>
  <mergeCells count="31">
    <mergeCell ref="C29:M29"/>
    <mergeCell ref="B24:F25"/>
    <mergeCell ref="C27:M27"/>
    <mergeCell ref="C28:M28"/>
    <mergeCell ref="C16:F16"/>
    <mergeCell ref="I16:M16"/>
    <mergeCell ref="B12:B16"/>
    <mergeCell ref="I17:M17"/>
    <mergeCell ref="B21:F22"/>
    <mergeCell ref="C12:F12"/>
    <mergeCell ref="C17:F17"/>
    <mergeCell ref="I12:M15"/>
    <mergeCell ref="C13:F13"/>
    <mergeCell ref="C14:F14"/>
    <mergeCell ref="C15:F15"/>
    <mergeCell ref="B7:B11"/>
    <mergeCell ref="C7:F7"/>
    <mergeCell ref="K3:M3"/>
    <mergeCell ref="G5:I5"/>
    <mergeCell ref="K4:M4"/>
    <mergeCell ref="C6:F6"/>
    <mergeCell ref="I6:M6"/>
    <mergeCell ref="C9:F9"/>
    <mergeCell ref="I9:M9"/>
    <mergeCell ref="C10:F10"/>
    <mergeCell ref="I10:M10"/>
    <mergeCell ref="C11:F11"/>
    <mergeCell ref="I11:M11"/>
    <mergeCell ref="C8:F8"/>
    <mergeCell ref="I8:M8"/>
    <mergeCell ref="I7:M7"/>
  </mergeCells>
  <conditionalFormatting sqref="G25:I25 H21 H22:I22">
    <cfRule type="cellIs" dxfId="44" priority="24" operator="greaterThan">
      <formula>0</formula>
    </cfRule>
  </conditionalFormatting>
  <conditionalFormatting sqref="J4">
    <cfRule type="expression" dxfId="43" priority="16">
      <formula>$J$4&gt;5000000</formula>
    </cfRule>
    <cfRule type="expression" dxfId="42" priority="17">
      <formula>$J$4&gt;$H$4</formula>
    </cfRule>
    <cfRule type="expression" priority="19" stopIfTrue="1">
      <formula>$J$4=0</formula>
    </cfRule>
    <cfRule type="expression" dxfId="41" priority="20">
      <formula>$J$4&lt;100000</formula>
    </cfRule>
  </conditionalFormatting>
  <conditionalFormatting sqref="G24:I24 G21:H21 H20:I20">
    <cfRule type="expression" dxfId="40" priority="58">
      <formula>#REF!&gt;0</formula>
    </cfRule>
  </conditionalFormatting>
  <conditionalFormatting sqref="I22">
    <cfRule type="expression" dxfId="39" priority="13">
      <formula>#REF!&gt;0</formula>
    </cfRule>
  </conditionalFormatting>
  <conditionalFormatting sqref="H22">
    <cfRule type="expression" dxfId="38" priority="3">
      <formula>#REF!&gt;0</formula>
    </cfRule>
  </conditionalFormatting>
  <conditionalFormatting sqref="I21">
    <cfRule type="cellIs" dxfId="37" priority="2" operator="greaterThan">
      <formula>0</formula>
    </cfRule>
  </conditionalFormatting>
  <conditionalFormatting sqref="I21">
    <cfRule type="expression" dxfId="36" priority="1">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5"/>
  <sheetViews>
    <sheetView topLeftCell="A6" workbookViewId="0">
      <selection activeCell="D5" sqref="D5"/>
    </sheetView>
  </sheetViews>
  <sheetFormatPr defaultColWidth="9.21875" defaultRowHeight="14.4" x14ac:dyDescent="0.3"/>
  <cols>
    <col min="1" max="1" width="1.77734375" style="365" customWidth="1"/>
    <col min="2" max="2" width="7.5546875" style="365" customWidth="1"/>
    <col min="3" max="3" width="2.77734375" style="365" hidden="1" customWidth="1"/>
    <col min="4" max="5" width="12" style="365" customWidth="1"/>
    <col min="6" max="6" width="17" style="365" customWidth="1"/>
    <col min="7" max="7" width="12.5546875" style="365" customWidth="1"/>
    <col min="8" max="8" width="17.77734375" style="365" customWidth="1"/>
    <col min="9" max="9" width="17.21875" style="365" customWidth="1"/>
    <col min="10" max="10" width="21.77734375" style="365" customWidth="1"/>
    <col min="11" max="11" width="12.44140625" style="365" customWidth="1"/>
    <col min="12" max="12" width="15" style="365" customWidth="1"/>
    <col min="13" max="13" width="0" style="365" hidden="1" customWidth="1"/>
    <col min="14" max="14" width="14.77734375" style="365" customWidth="1"/>
    <col min="15" max="15" width="4" style="365" customWidth="1"/>
    <col min="16" max="26" width="7.77734375" style="365" customWidth="1"/>
    <col min="27" max="16384" width="9.21875" style="365"/>
  </cols>
  <sheetData>
    <row r="1" spans="2:27" s="4" customFormat="1" ht="15.6" thickBot="1" x14ac:dyDescent="0.4">
      <c r="B1" s="64" t="s">
        <v>67</v>
      </c>
      <c r="G1" s="5"/>
      <c r="H1" s="5"/>
      <c r="I1" s="5"/>
      <c r="J1" s="5"/>
      <c r="L1" s="5"/>
      <c r="M1" s="9"/>
      <c r="N1" s="6"/>
      <c r="O1" s="9"/>
      <c r="P1" s="5" t="s">
        <v>113</v>
      </c>
      <c r="Q1" s="5"/>
      <c r="R1" s="5"/>
      <c r="S1" s="5"/>
      <c r="T1" s="5"/>
      <c r="U1" s="5"/>
      <c r="V1" s="5"/>
      <c r="W1" s="5"/>
      <c r="X1" s="5"/>
      <c r="Y1" s="5"/>
      <c r="Z1" s="5"/>
    </row>
    <row r="2" spans="2:27" s="4" customFormat="1" ht="9.75" customHeight="1" x14ac:dyDescent="0.35">
      <c r="B2" s="13"/>
      <c r="C2" s="14"/>
      <c r="D2" s="14"/>
      <c r="E2" s="14"/>
      <c r="F2" s="14"/>
      <c r="G2" s="14"/>
      <c r="H2" s="505" t="s">
        <v>51</v>
      </c>
      <c r="I2" s="506"/>
      <c r="J2" s="507"/>
      <c r="K2" s="514" t="s">
        <v>28</v>
      </c>
      <c r="L2" s="517" t="s">
        <v>30</v>
      </c>
      <c r="M2" s="223">
        <v>200000</v>
      </c>
      <c r="N2" s="520" t="s">
        <v>29</v>
      </c>
      <c r="O2" s="9"/>
      <c r="P2" s="488" t="s">
        <v>11</v>
      </c>
      <c r="Q2" s="490" t="s">
        <v>0</v>
      </c>
      <c r="R2" s="490" t="s">
        <v>83</v>
      </c>
      <c r="S2" s="490" t="s">
        <v>84</v>
      </c>
      <c r="T2" s="527" t="s">
        <v>85</v>
      </c>
      <c r="U2" s="529" t="s">
        <v>3</v>
      </c>
      <c r="V2" s="490" t="s">
        <v>4</v>
      </c>
      <c r="W2" s="490" t="s">
        <v>5</v>
      </c>
      <c r="X2" s="490" t="s">
        <v>6</v>
      </c>
      <c r="Y2" s="498" t="s">
        <v>7</v>
      </c>
      <c r="Z2" s="500" t="s">
        <v>2</v>
      </c>
    </row>
    <row r="3" spans="2:27" s="4" customFormat="1" ht="25.5" customHeight="1" x14ac:dyDescent="0.35">
      <c r="B3" s="502" t="s">
        <v>59</v>
      </c>
      <c r="C3" s="503"/>
      <c r="D3" s="503"/>
      <c r="E3" s="503"/>
      <c r="F3" s="503"/>
      <c r="G3" s="504"/>
      <c r="H3" s="508"/>
      <c r="I3" s="509"/>
      <c r="J3" s="510"/>
      <c r="K3" s="515"/>
      <c r="L3" s="518"/>
      <c r="M3" s="223">
        <v>1500</v>
      </c>
      <c r="N3" s="521"/>
      <c r="O3" s="9"/>
      <c r="P3" s="489"/>
      <c r="Q3" s="491"/>
      <c r="R3" s="491"/>
      <c r="S3" s="491"/>
      <c r="T3" s="528"/>
      <c r="U3" s="530"/>
      <c r="V3" s="491"/>
      <c r="W3" s="491"/>
      <c r="X3" s="491"/>
      <c r="Y3" s="499"/>
      <c r="Z3" s="501"/>
    </row>
    <row r="4" spans="2:27" s="5" customFormat="1" ht="41.25" customHeight="1" x14ac:dyDescent="0.4">
      <c r="B4" s="15"/>
      <c r="C4" s="16"/>
      <c r="D4" s="195" t="s">
        <v>57</v>
      </c>
      <c r="E4" s="196" t="s">
        <v>36</v>
      </c>
      <c r="F4" s="196" t="s">
        <v>19</v>
      </c>
      <c r="G4" s="19"/>
      <c r="H4" s="508"/>
      <c r="I4" s="509"/>
      <c r="J4" s="510"/>
      <c r="K4" s="515"/>
      <c r="L4" s="518"/>
      <c r="M4" s="224">
        <f>IF(SUM($U$8:$U$30)&lt;&gt;0,1,0)</f>
        <v>0</v>
      </c>
      <c r="N4" s="521"/>
      <c r="O4" s="9"/>
      <c r="P4" s="489"/>
      <c r="Q4" s="491"/>
      <c r="R4" s="491"/>
      <c r="S4" s="491"/>
      <c r="T4" s="528"/>
      <c r="U4" s="530"/>
      <c r="V4" s="491"/>
      <c r="W4" s="491"/>
      <c r="X4" s="491"/>
      <c r="Y4" s="499"/>
      <c r="Z4" s="501"/>
    </row>
    <row r="5" spans="2:27" s="7" customFormat="1" ht="28.5" customHeight="1" x14ac:dyDescent="0.4">
      <c r="B5" s="15"/>
      <c r="C5" s="16"/>
      <c r="D5" s="242"/>
      <c r="E5" s="243" t="s">
        <v>37</v>
      </c>
      <c r="F5" s="197">
        <f>IF(M6&gt;5000000,5000000,M6)</f>
        <v>0</v>
      </c>
      <c r="G5" s="18"/>
      <c r="H5" s="508"/>
      <c r="I5" s="509"/>
      <c r="J5" s="510"/>
      <c r="K5" s="515"/>
      <c r="L5" s="518"/>
      <c r="M5" s="225">
        <f>IF((D5=0),IF(N31&gt;0,1,0),0)</f>
        <v>0</v>
      </c>
      <c r="N5" s="521"/>
      <c r="O5" s="9"/>
      <c r="P5" s="489"/>
      <c r="Q5" s="491"/>
      <c r="R5" s="491"/>
      <c r="S5" s="491"/>
      <c r="T5" s="528"/>
      <c r="U5" s="530"/>
      <c r="V5" s="491"/>
      <c r="W5" s="491"/>
      <c r="X5" s="491"/>
      <c r="Y5" s="499"/>
      <c r="Z5" s="501"/>
      <c r="AA5" s="120"/>
    </row>
    <row r="6" spans="2:27" s="1" customFormat="1" ht="18" customHeight="1" thickBot="1" x14ac:dyDescent="0.35">
      <c r="B6" s="15"/>
      <c r="C6" s="17"/>
      <c r="D6" s="17"/>
      <c r="E6" s="17"/>
      <c r="F6" s="17"/>
      <c r="G6" s="18"/>
      <c r="H6" s="511"/>
      <c r="I6" s="512"/>
      <c r="J6" s="513"/>
      <c r="K6" s="516"/>
      <c r="L6" s="519"/>
      <c r="M6" s="219">
        <f>IF(D5&gt;0,M2+D5*M3,0)</f>
        <v>0</v>
      </c>
      <c r="N6" s="522"/>
      <c r="O6" s="10"/>
      <c r="P6" s="523" t="s">
        <v>9</v>
      </c>
      <c r="Q6" s="524"/>
      <c r="R6" s="524"/>
      <c r="S6" s="524"/>
      <c r="T6" s="524"/>
      <c r="U6" s="525" t="s">
        <v>8</v>
      </c>
      <c r="V6" s="524"/>
      <c r="W6" s="524"/>
      <c r="X6" s="524"/>
      <c r="Y6" s="526"/>
      <c r="Z6" s="20" t="s">
        <v>1</v>
      </c>
    </row>
    <row r="7" spans="2:27" s="1" customFormat="1" ht="19.8" thickBot="1" x14ac:dyDescent="0.35">
      <c r="B7" s="492" t="s">
        <v>68</v>
      </c>
      <c r="C7" s="493"/>
      <c r="D7" s="493"/>
      <c r="E7" s="493"/>
      <c r="F7" s="493"/>
      <c r="G7" s="493"/>
      <c r="H7" s="485" t="str">
        <f>H31</f>
        <v xml:space="preserve"> možno ještě rozdělit</v>
      </c>
      <c r="I7" s="485"/>
      <c r="J7" s="485"/>
      <c r="K7" s="361">
        <f>K31</f>
        <v>0</v>
      </c>
      <c r="L7" s="361"/>
      <c r="M7" s="50">
        <f>M31</f>
        <v>0</v>
      </c>
      <c r="N7" s="51">
        <f>N31</f>
        <v>0</v>
      </c>
      <c r="O7" s="10"/>
      <c r="P7" s="52">
        <v>54000</v>
      </c>
      <c r="Q7" s="53">
        <v>50501</v>
      </c>
      <c r="R7" s="53">
        <v>52602</v>
      </c>
      <c r="S7" s="53">
        <v>52106</v>
      </c>
      <c r="T7" s="121">
        <v>51212</v>
      </c>
      <c r="U7" s="54">
        <v>51010</v>
      </c>
      <c r="V7" s="55">
        <v>51610</v>
      </c>
      <c r="W7" s="55">
        <v>51710</v>
      </c>
      <c r="X7" s="55">
        <v>51510</v>
      </c>
      <c r="Y7" s="56">
        <v>52510</v>
      </c>
      <c r="Z7" s="395">
        <v>60000</v>
      </c>
    </row>
    <row r="8" spans="2:27" s="1" customFormat="1" ht="30" customHeight="1" x14ac:dyDescent="0.35">
      <c r="B8" s="21" t="s">
        <v>669</v>
      </c>
      <c r="C8" s="319">
        <v>3</v>
      </c>
      <c r="D8" s="494" t="s">
        <v>70</v>
      </c>
      <c r="E8" s="494"/>
      <c r="F8" s="494"/>
      <c r="G8" s="495"/>
      <c r="H8" s="496" t="s">
        <v>53</v>
      </c>
      <c r="I8" s="494"/>
      <c r="J8" s="497"/>
      <c r="K8" s="22">
        <v>4299</v>
      </c>
      <c r="L8" s="244">
        <v>0</v>
      </c>
      <c r="M8" s="203">
        <f>IF($E$5="Ano",0,L8)</f>
        <v>0</v>
      </c>
      <c r="N8" s="29">
        <f>K8*M8</f>
        <v>0</v>
      </c>
      <c r="O8" s="9"/>
      <c r="P8" s="32"/>
      <c r="Q8" s="326">
        <f>M8*1/120</f>
        <v>0</v>
      </c>
      <c r="R8" s="33"/>
      <c r="S8" s="34"/>
      <c r="T8" s="122"/>
      <c r="U8" s="35">
        <f>IF($M8&lt;&gt;0,"X",0)</f>
        <v>0</v>
      </c>
      <c r="V8" s="34">
        <f>IF($M8&lt;&gt;0,"XXX",0)</f>
        <v>0</v>
      </c>
      <c r="W8" s="34">
        <f>IF($M8&lt;&gt;0,"XXX",0)</f>
        <v>0</v>
      </c>
      <c r="X8" s="34">
        <f>IF($M8&lt;&gt;0,"XXX",0)</f>
        <v>0</v>
      </c>
      <c r="Y8" s="36"/>
      <c r="Z8" s="138"/>
    </row>
    <row r="9" spans="2:27" s="1" customFormat="1" ht="30" hidden="1" customHeight="1" x14ac:dyDescent="0.35">
      <c r="B9" s="23"/>
      <c r="C9" s="320"/>
      <c r="D9" s="230"/>
      <c r="E9" s="230"/>
      <c r="F9" s="230"/>
      <c r="G9" s="231"/>
      <c r="H9" s="232"/>
      <c r="I9" s="233"/>
      <c r="J9" s="234"/>
      <c r="K9" s="25"/>
      <c r="L9" s="3"/>
      <c r="M9" s="204"/>
      <c r="N9" s="30"/>
      <c r="O9" s="9"/>
      <c r="P9" s="37"/>
      <c r="Q9" s="327"/>
      <c r="R9" s="38"/>
      <c r="S9" s="39"/>
      <c r="T9" s="123"/>
      <c r="U9" s="40"/>
      <c r="V9" s="39"/>
      <c r="W9" s="39"/>
      <c r="X9" s="39"/>
      <c r="Y9" s="41"/>
      <c r="Z9" s="139"/>
    </row>
    <row r="10" spans="2:27" s="1" customFormat="1" ht="30" customHeight="1" x14ac:dyDescent="0.35">
      <c r="B10" s="26" t="s">
        <v>670</v>
      </c>
      <c r="C10" s="319">
        <v>3</v>
      </c>
      <c r="D10" s="486" t="s">
        <v>71</v>
      </c>
      <c r="E10" s="479"/>
      <c r="F10" s="479"/>
      <c r="G10" s="487"/>
      <c r="H10" s="478" t="s">
        <v>54</v>
      </c>
      <c r="I10" s="479"/>
      <c r="J10" s="479"/>
      <c r="K10" s="119">
        <v>6887</v>
      </c>
      <c r="L10" s="241">
        <v>0</v>
      </c>
      <c r="M10" s="206">
        <f>IF($E$5="Ano",0,L10)</f>
        <v>0</v>
      </c>
      <c r="N10" s="31">
        <f>K10*M10</f>
        <v>0</v>
      </c>
      <c r="O10" s="9"/>
      <c r="P10" s="42"/>
      <c r="Q10" s="328">
        <f>M10*1/120</f>
        <v>0</v>
      </c>
      <c r="R10" s="43"/>
      <c r="S10" s="44"/>
      <c r="T10" s="124"/>
      <c r="U10" s="45">
        <f>IF($M10&lt;&gt;0,"X",0)</f>
        <v>0</v>
      </c>
      <c r="V10" s="44">
        <f>IF($M10&lt;&gt;0,"XXX",0)</f>
        <v>0</v>
      </c>
      <c r="W10" s="44">
        <f>IF($M10&lt;&gt;0,"XXX",0)</f>
        <v>0</v>
      </c>
      <c r="X10" s="44">
        <f>IF($M10&lt;&gt;0,"XXX",0)</f>
        <v>0</v>
      </c>
      <c r="Y10" s="46"/>
      <c r="Z10" s="137"/>
    </row>
    <row r="11" spans="2:27" s="1" customFormat="1" ht="30" hidden="1" customHeight="1" x14ac:dyDescent="0.35">
      <c r="B11" s="26"/>
      <c r="C11" s="321"/>
      <c r="D11" s="24"/>
      <c r="E11" s="24"/>
      <c r="F11" s="24"/>
      <c r="G11" s="235"/>
      <c r="H11" s="236"/>
      <c r="I11" s="235"/>
      <c r="J11" s="237"/>
      <c r="K11" s="27"/>
      <c r="L11" s="2"/>
      <c r="M11" s="204"/>
      <c r="N11" s="31"/>
      <c r="O11" s="9"/>
      <c r="P11" s="42"/>
      <c r="Q11" s="328"/>
      <c r="R11" s="43"/>
      <c r="S11" s="44"/>
      <c r="T11" s="124"/>
      <c r="U11" s="45"/>
      <c r="V11" s="44"/>
      <c r="W11" s="44"/>
      <c r="X11" s="44"/>
      <c r="Y11" s="46"/>
      <c r="Z11" s="137"/>
    </row>
    <row r="12" spans="2:27" s="1" customFormat="1" ht="30" customHeight="1" x14ac:dyDescent="0.35">
      <c r="B12" s="26" t="s">
        <v>671</v>
      </c>
      <c r="C12" s="319">
        <v>3</v>
      </c>
      <c r="D12" s="486" t="s">
        <v>72</v>
      </c>
      <c r="E12" s="479"/>
      <c r="F12" s="479"/>
      <c r="G12" s="487"/>
      <c r="H12" s="478" t="s">
        <v>55</v>
      </c>
      <c r="I12" s="479"/>
      <c r="J12" s="479"/>
      <c r="K12" s="27">
        <v>34435</v>
      </c>
      <c r="L12" s="241">
        <v>0</v>
      </c>
      <c r="M12" s="206">
        <f>IF($E$5="Ano",0,L12)</f>
        <v>0</v>
      </c>
      <c r="N12" s="31">
        <f>K12*M12</f>
        <v>0</v>
      </c>
      <c r="O12" s="9"/>
      <c r="P12" s="42"/>
      <c r="Q12" s="328">
        <f>M12*1/24</f>
        <v>0</v>
      </c>
      <c r="R12" s="43"/>
      <c r="S12" s="44"/>
      <c r="T12" s="124"/>
      <c r="U12" s="45">
        <f>IF($M12&lt;&gt;0,"X",0)</f>
        <v>0</v>
      </c>
      <c r="V12" s="44">
        <f>IF($M12&lt;&gt;0,"XXX",0)</f>
        <v>0</v>
      </c>
      <c r="W12" s="44">
        <f>IF($M12&lt;&gt;0,"XXX",0)</f>
        <v>0</v>
      </c>
      <c r="X12" s="44">
        <f>IF($M12&lt;&gt;0,"XXX",0)</f>
        <v>0</v>
      </c>
      <c r="Y12" s="46"/>
      <c r="Z12" s="137"/>
    </row>
    <row r="13" spans="2:27" s="1" customFormat="1" ht="30" hidden="1" customHeight="1" x14ac:dyDescent="0.35">
      <c r="B13" s="26"/>
      <c r="C13" s="321"/>
      <c r="D13" s="28"/>
      <c r="E13" s="28"/>
      <c r="F13" s="28"/>
      <c r="G13" s="238"/>
      <c r="H13" s="239"/>
      <c r="I13" s="238"/>
      <c r="J13" s="240"/>
      <c r="K13" s="27"/>
      <c r="L13" s="2"/>
      <c r="M13" s="204"/>
      <c r="N13" s="31"/>
      <c r="O13" s="9"/>
      <c r="P13" s="42"/>
      <c r="Q13" s="328"/>
      <c r="R13" s="43"/>
      <c r="S13" s="44"/>
      <c r="T13" s="124"/>
      <c r="U13" s="45"/>
      <c r="V13" s="44"/>
      <c r="W13" s="44"/>
      <c r="X13" s="44"/>
      <c r="Y13" s="46"/>
      <c r="Z13" s="137"/>
    </row>
    <row r="14" spans="2:27" s="1" customFormat="1" ht="30" customHeight="1" x14ac:dyDescent="0.35">
      <c r="B14" s="26" t="s">
        <v>672</v>
      </c>
      <c r="C14" s="319">
        <v>3</v>
      </c>
      <c r="D14" s="486" t="s">
        <v>73</v>
      </c>
      <c r="E14" s="479"/>
      <c r="F14" s="479"/>
      <c r="G14" s="487"/>
      <c r="H14" s="478" t="s">
        <v>56</v>
      </c>
      <c r="I14" s="479"/>
      <c r="J14" s="479"/>
      <c r="K14" s="27">
        <v>5947</v>
      </c>
      <c r="L14" s="241">
        <v>0</v>
      </c>
      <c r="M14" s="206">
        <f>IF($E$5="Ano",0,L14)</f>
        <v>0</v>
      </c>
      <c r="N14" s="31">
        <f>K14*M14</f>
        <v>0</v>
      </c>
      <c r="O14" s="9"/>
      <c r="P14" s="42"/>
      <c r="Q14" s="328">
        <f>M14*1/24</f>
        <v>0</v>
      </c>
      <c r="R14" s="43"/>
      <c r="S14" s="44"/>
      <c r="T14" s="124"/>
      <c r="U14" s="45">
        <f>IF($M14&lt;&gt;0,"X",0)</f>
        <v>0</v>
      </c>
      <c r="V14" s="44">
        <f>IF($M14&lt;&gt;0,"XXX",0)</f>
        <v>0</v>
      </c>
      <c r="W14" s="44">
        <f>IF($M14&lt;&gt;0,"XXX",0)</f>
        <v>0</v>
      </c>
      <c r="X14" s="44">
        <f>IF($M14&lt;&gt;0,"XXX",0)</f>
        <v>0</v>
      </c>
      <c r="Y14" s="46"/>
      <c r="Z14" s="137"/>
    </row>
    <row r="15" spans="2:27" s="1" customFormat="1" ht="30" hidden="1" customHeight="1" x14ac:dyDescent="0.35">
      <c r="B15" s="26"/>
      <c r="C15" s="321"/>
      <c r="D15" s="28"/>
      <c r="E15" s="28"/>
      <c r="F15" s="28"/>
      <c r="G15" s="238"/>
      <c r="H15" s="239"/>
      <c r="I15" s="238"/>
      <c r="J15" s="240"/>
      <c r="K15" s="27"/>
      <c r="L15" s="2"/>
      <c r="M15" s="205"/>
      <c r="N15" s="31"/>
      <c r="O15" s="9"/>
      <c r="P15" s="42"/>
      <c r="Q15" s="328"/>
      <c r="R15" s="43"/>
      <c r="S15" s="44"/>
      <c r="T15" s="124"/>
      <c r="U15" s="45"/>
      <c r="V15" s="44"/>
      <c r="W15" s="44"/>
      <c r="X15" s="44"/>
      <c r="Y15" s="46"/>
      <c r="Z15" s="137"/>
    </row>
    <row r="16" spans="2:27" s="1" customFormat="1" ht="31.5" customHeight="1" x14ac:dyDescent="0.35">
      <c r="B16" s="26" t="s">
        <v>673</v>
      </c>
      <c r="C16" s="319">
        <v>3</v>
      </c>
      <c r="D16" s="486" t="s">
        <v>74</v>
      </c>
      <c r="E16" s="479"/>
      <c r="F16" s="479"/>
      <c r="G16" s="487"/>
      <c r="H16" s="478" t="s">
        <v>75</v>
      </c>
      <c r="I16" s="479"/>
      <c r="J16" s="479"/>
      <c r="K16" s="27">
        <v>3896</v>
      </c>
      <c r="L16" s="241">
        <v>0</v>
      </c>
      <c r="M16" s="205">
        <f>L16</f>
        <v>0</v>
      </c>
      <c r="N16" s="31">
        <f>K16*M16</f>
        <v>0</v>
      </c>
      <c r="O16" s="9"/>
      <c r="P16" s="42"/>
      <c r="Q16" s="328">
        <f>M16*1/120</f>
        <v>0</v>
      </c>
      <c r="R16" s="43"/>
      <c r="S16" s="44"/>
      <c r="T16" s="124"/>
      <c r="U16" s="45">
        <f>IF($M16&lt;&gt;0,"X",0)</f>
        <v>0</v>
      </c>
      <c r="V16" s="44">
        <f>IF($M16&lt;&gt;0,"XXX",0)</f>
        <v>0</v>
      </c>
      <c r="W16" s="44">
        <f>IF($M16&lt;&gt;0,"XXX",0)</f>
        <v>0</v>
      </c>
      <c r="X16" s="44">
        <f>IF($M16&lt;&gt;0,"XXX",0)</f>
        <v>0</v>
      </c>
      <c r="Y16" s="44"/>
      <c r="Z16" s="137"/>
    </row>
    <row r="17" spans="2:26" s="1" customFormat="1" ht="31.5" hidden="1" customHeight="1" x14ac:dyDescent="0.35">
      <c r="B17" s="26"/>
      <c r="C17" s="28"/>
      <c r="D17" s="28"/>
      <c r="E17" s="28"/>
      <c r="F17" s="28"/>
      <c r="G17" s="238"/>
      <c r="H17" s="239"/>
      <c r="I17" s="238"/>
      <c r="J17" s="240"/>
      <c r="K17" s="27"/>
      <c r="L17" s="2"/>
      <c r="M17" s="205"/>
      <c r="N17" s="31"/>
      <c r="O17" s="9"/>
      <c r="P17" s="42"/>
      <c r="Q17" s="43"/>
      <c r="R17" s="43"/>
      <c r="S17" s="44"/>
      <c r="T17" s="124"/>
      <c r="U17" s="45"/>
      <c r="V17" s="44"/>
      <c r="W17" s="44"/>
      <c r="X17" s="44"/>
      <c r="Y17" s="44"/>
      <c r="Z17" s="137"/>
    </row>
    <row r="18" spans="2:26" s="1" customFormat="1" ht="31.5" customHeight="1" x14ac:dyDescent="0.35">
      <c r="B18" s="26" t="s">
        <v>674</v>
      </c>
      <c r="C18" s="322">
        <v>2</v>
      </c>
      <c r="D18" s="486" t="s">
        <v>86</v>
      </c>
      <c r="E18" s="479"/>
      <c r="F18" s="479"/>
      <c r="G18" s="487"/>
      <c r="H18" s="478" t="s">
        <v>698</v>
      </c>
      <c r="I18" s="479"/>
      <c r="J18" s="479"/>
      <c r="K18" s="27">
        <v>5290</v>
      </c>
      <c r="L18" s="241">
        <v>0</v>
      </c>
      <c r="M18" s="205">
        <f>L18</f>
        <v>0</v>
      </c>
      <c r="N18" s="31">
        <f>K18*M18</f>
        <v>0</v>
      </c>
      <c r="O18" s="9"/>
      <c r="P18" s="42">
        <f>2*M18</f>
        <v>0</v>
      </c>
      <c r="Q18" s="43"/>
      <c r="R18" s="43"/>
      <c r="S18" s="44"/>
      <c r="T18" s="124"/>
      <c r="U18" s="45"/>
      <c r="V18" s="44"/>
      <c r="W18" s="44"/>
      <c r="X18" s="44"/>
      <c r="Y18" s="44">
        <v>0</v>
      </c>
      <c r="Z18" s="137">
        <v>0</v>
      </c>
    </row>
    <row r="19" spans="2:26" s="1" customFormat="1" ht="30" hidden="1" customHeight="1" x14ac:dyDescent="0.35">
      <c r="B19" s="26"/>
      <c r="C19" s="28"/>
      <c r="D19" s="28"/>
      <c r="E19" s="28"/>
      <c r="F19" s="28"/>
      <c r="G19" s="238"/>
      <c r="H19" s="239"/>
      <c r="I19" s="238"/>
      <c r="J19" s="240"/>
      <c r="K19" s="27"/>
      <c r="L19" s="2"/>
      <c r="M19" s="205"/>
      <c r="N19" s="31"/>
      <c r="O19" s="9"/>
      <c r="P19" s="42"/>
      <c r="Q19" s="43"/>
      <c r="R19" s="43"/>
      <c r="S19" s="44"/>
      <c r="T19" s="124"/>
      <c r="U19" s="45"/>
      <c r="V19" s="44"/>
      <c r="W19" s="44"/>
      <c r="X19" s="44"/>
      <c r="Y19" s="44"/>
      <c r="Z19" s="137"/>
    </row>
    <row r="20" spans="2:26" s="1" customFormat="1" ht="30" hidden="1" customHeight="1" x14ac:dyDescent="0.35">
      <c r="B20" s="26"/>
      <c r="C20" s="28"/>
      <c r="D20" s="28"/>
      <c r="E20" s="28"/>
      <c r="F20" s="28"/>
      <c r="G20" s="238"/>
      <c r="H20" s="239"/>
      <c r="I20" s="238"/>
      <c r="J20" s="240"/>
      <c r="K20" s="27"/>
      <c r="L20" s="2"/>
      <c r="M20" s="205"/>
      <c r="N20" s="31"/>
      <c r="O20" s="9"/>
      <c r="P20" s="42"/>
      <c r="Q20" s="43"/>
      <c r="R20" s="43"/>
      <c r="S20" s="44"/>
      <c r="T20" s="124"/>
      <c r="U20" s="45"/>
      <c r="V20" s="44"/>
      <c r="W20" s="44"/>
      <c r="X20" s="44"/>
      <c r="Y20" s="44"/>
      <c r="Z20" s="137"/>
    </row>
    <row r="21" spans="2:26" s="1" customFormat="1" ht="30" customHeight="1" x14ac:dyDescent="0.35">
      <c r="B21" s="26" t="s">
        <v>676</v>
      </c>
      <c r="C21" s="322">
        <v>2</v>
      </c>
      <c r="D21" s="486" t="s">
        <v>675</v>
      </c>
      <c r="E21" s="479"/>
      <c r="F21" s="479"/>
      <c r="G21" s="487"/>
      <c r="H21" s="478" t="s">
        <v>681</v>
      </c>
      <c r="I21" s="479"/>
      <c r="J21" s="479"/>
      <c r="K21" s="27"/>
      <c r="L21" s="358">
        <f>'stáž MŠ'!M507</f>
        <v>0</v>
      </c>
      <c r="M21" s="205">
        <f>L21</f>
        <v>0</v>
      </c>
      <c r="N21" s="31">
        <f>'stáž MŠ'!L507</f>
        <v>0</v>
      </c>
      <c r="O21" s="9"/>
      <c r="P21" s="42">
        <f>M21</f>
        <v>0</v>
      </c>
      <c r="Q21" s="43"/>
      <c r="R21" s="43"/>
      <c r="S21" s="44"/>
      <c r="T21" s="124"/>
      <c r="U21" s="45"/>
      <c r="V21" s="44"/>
      <c r="W21" s="44"/>
      <c r="X21" s="44"/>
      <c r="Y21" s="44">
        <f t="shared" ref="Y21" si="0">P21</f>
        <v>0</v>
      </c>
      <c r="Z21" s="137">
        <f>P21</f>
        <v>0</v>
      </c>
    </row>
    <row r="22" spans="2:26" s="1" customFormat="1" ht="30" hidden="1" customHeight="1" x14ac:dyDescent="0.35">
      <c r="B22" s="26"/>
      <c r="C22" s="28"/>
      <c r="D22" s="28"/>
      <c r="E22" s="28"/>
      <c r="F22" s="28"/>
      <c r="G22" s="238"/>
      <c r="H22" s="239"/>
      <c r="I22" s="238"/>
      <c r="J22" s="240"/>
      <c r="K22" s="27"/>
      <c r="L22" s="2"/>
      <c r="M22" s="205"/>
      <c r="N22" s="31"/>
      <c r="O22" s="9"/>
      <c r="P22" s="42"/>
      <c r="Q22" s="43"/>
      <c r="R22" s="43"/>
      <c r="S22" s="44"/>
      <c r="T22" s="124"/>
      <c r="U22" s="45"/>
      <c r="V22" s="44"/>
      <c r="W22" s="44"/>
      <c r="X22" s="44"/>
      <c r="Y22" s="44"/>
      <c r="Z22" s="137"/>
    </row>
    <row r="23" spans="2:26" s="1" customFormat="1" ht="30" customHeight="1" x14ac:dyDescent="0.35">
      <c r="B23" s="26" t="s">
        <v>677</v>
      </c>
      <c r="C23" s="317" t="s">
        <v>76</v>
      </c>
      <c r="D23" s="475" t="s">
        <v>105</v>
      </c>
      <c r="E23" s="476"/>
      <c r="F23" s="476"/>
      <c r="G23" s="477"/>
      <c r="H23" s="478" t="s">
        <v>77</v>
      </c>
      <c r="I23" s="479"/>
      <c r="J23" s="479"/>
      <c r="K23" s="27">
        <f>IF(D23="",0,LEFT(RIGHT(D23,8),2)*2000)</f>
        <v>128000</v>
      </c>
      <c r="L23" s="241">
        <v>0</v>
      </c>
      <c r="M23" s="205">
        <f>K23*L23</f>
        <v>0</v>
      </c>
      <c r="N23" s="31">
        <f>K23*L23</f>
        <v>0</v>
      </c>
      <c r="O23" s="9"/>
      <c r="P23" s="42"/>
      <c r="Q23" s="43"/>
      <c r="R23" s="43"/>
      <c r="S23" s="43">
        <f>M23/128000</f>
        <v>0</v>
      </c>
      <c r="T23" s="124"/>
      <c r="U23" s="45">
        <f>IF($M23&lt;&gt;0,"X",0)</f>
        <v>0</v>
      </c>
      <c r="V23" s="44">
        <f>IF($M23&lt;&gt;0,"XXX",0)</f>
        <v>0</v>
      </c>
      <c r="W23" s="44">
        <f>IF($M23&lt;&gt;0,"XXX",0)</f>
        <v>0</v>
      </c>
      <c r="X23" s="44">
        <f>IF($M23&lt;&gt;0,"XXX",0)</f>
        <v>0</v>
      </c>
      <c r="Y23" s="44"/>
      <c r="Z23" s="137"/>
    </row>
    <row r="24" spans="2:26" s="1" customFormat="1" ht="28.5" hidden="1" customHeight="1" x14ac:dyDescent="0.35">
      <c r="B24" s="26"/>
      <c r="C24" s="28"/>
      <c r="D24" s="28"/>
      <c r="E24" s="28"/>
      <c r="F24" s="28"/>
      <c r="G24" s="238"/>
      <c r="H24" s="239"/>
      <c r="I24" s="238"/>
      <c r="J24" s="240"/>
      <c r="K24" s="27"/>
      <c r="L24" s="2"/>
      <c r="M24" s="205"/>
      <c r="N24" s="31"/>
      <c r="O24" s="9"/>
      <c r="P24" s="42"/>
      <c r="Q24" s="43"/>
      <c r="R24" s="43"/>
      <c r="S24" s="44"/>
      <c r="T24" s="124"/>
      <c r="U24" s="45"/>
      <c r="V24" s="44"/>
      <c r="W24" s="44"/>
      <c r="X24" s="44"/>
      <c r="Y24" s="47"/>
      <c r="Z24" s="137"/>
    </row>
    <row r="25" spans="2:26" s="1" customFormat="1" ht="30" customHeight="1" x14ac:dyDescent="0.35">
      <c r="B25" s="26" t="s">
        <v>678</v>
      </c>
      <c r="C25" s="317" t="s">
        <v>76</v>
      </c>
      <c r="D25" s="486" t="s">
        <v>720</v>
      </c>
      <c r="E25" s="479"/>
      <c r="F25" s="479"/>
      <c r="G25" s="487"/>
      <c r="H25" s="478" t="s">
        <v>78</v>
      </c>
      <c r="I25" s="479"/>
      <c r="J25" s="479"/>
      <c r="K25" s="27">
        <v>5256</v>
      </c>
      <c r="L25" s="241">
        <v>0</v>
      </c>
      <c r="M25" s="205">
        <f>L25</f>
        <v>0</v>
      </c>
      <c r="N25" s="31">
        <f>K25*M25</f>
        <v>0</v>
      </c>
      <c r="O25" s="394">
        <f>IF(AND(M25=0,D5&gt;0),1,0)</f>
        <v>0</v>
      </c>
      <c r="P25" s="42"/>
      <c r="Q25" s="43"/>
      <c r="R25" s="43"/>
      <c r="S25" s="44"/>
      <c r="T25" s="124">
        <f>M25</f>
        <v>0</v>
      </c>
      <c r="U25" s="45">
        <f>IF($M25&lt;&gt;0,"X",0)</f>
        <v>0</v>
      </c>
      <c r="V25" s="44">
        <f>IF($M25&lt;&gt;0,"XXX",0)</f>
        <v>0</v>
      </c>
      <c r="W25" s="44">
        <f>IF($M25&lt;&gt;0,"XXX",0)</f>
        <v>0</v>
      </c>
      <c r="X25" s="44">
        <f>IF($M25&lt;&gt;0,"XXX",0)</f>
        <v>0</v>
      </c>
      <c r="Y25" s="47"/>
      <c r="Z25" s="137"/>
    </row>
    <row r="26" spans="2:26" s="1" customFormat="1" ht="28.5" hidden="1" customHeight="1" x14ac:dyDescent="0.35">
      <c r="B26" s="26"/>
      <c r="C26" s="323"/>
      <c r="D26" s="28"/>
      <c r="E26" s="28"/>
      <c r="F26" s="28"/>
      <c r="G26" s="238"/>
      <c r="H26" s="239"/>
      <c r="I26" s="238"/>
      <c r="J26" s="240"/>
      <c r="K26" s="27"/>
      <c r="L26" s="2"/>
      <c r="M26" s="205"/>
      <c r="N26" s="31"/>
      <c r="O26" s="9"/>
      <c r="P26" s="42"/>
      <c r="Q26" s="43"/>
      <c r="R26" s="43"/>
      <c r="S26" s="44"/>
      <c r="T26" s="124"/>
      <c r="U26" s="45"/>
      <c r="V26" s="44"/>
      <c r="W26" s="44"/>
      <c r="X26" s="44"/>
      <c r="Y26" s="47"/>
      <c r="Z26" s="137"/>
    </row>
    <row r="27" spans="2:26" s="1" customFormat="1" ht="30" customHeight="1" x14ac:dyDescent="0.35">
      <c r="B27" s="26" t="s">
        <v>679</v>
      </c>
      <c r="C27" s="322">
        <v>2</v>
      </c>
      <c r="D27" s="486" t="s">
        <v>79</v>
      </c>
      <c r="E27" s="479"/>
      <c r="F27" s="479"/>
      <c r="G27" s="487"/>
      <c r="H27" s="478" t="s">
        <v>80</v>
      </c>
      <c r="I27" s="479"/>
      <c r="J27" s="479"/>
      <c r="K27" s="27">
        <v>6279</v>
      </c>
      <c r="L27" s="241">
        <v>0</v>
      </c>
      <c r="M27" s="205">
        <f>L27</f>
        <v>0</v>
      </c>
      <c r="N27" s="31">
        <f>K27*M27</f>
        <v>0</v>
      </c>
      <c r="O27" s="9"/>
      <c r="P27" s="42"/>
      <c r="Q27" s="43"/>
      <c r="R27" s="43"/>
      <c r="S27" s="44"/>
      <c r="T27" s="124">
        <f>M27</f>
        <v>0</v>
      </c>
      <c r="U27" s="45">
        <f>IF($M27&lt;&gt;0,"X",0)</f>
        <v>0</v>
      </c>
      <c r="V27" s="44">
        <f>IF($M27&lt;&gt;0,"XXX",0)</f>
        <v>0</v>
      </c>
      <c r="W27" s="44">
        <f>IF($M27&lt;&gt;0,"XXX",0)</f>
        <v>0</v>
      </c>
      <c r="X27" s="44">
        <f>IF($M27&lt;&gt;0,"XXX",0)</f>
        <v>0</v>
      </c>
      <c r="Y27" s="47"/>
      <c r="Z27" s="137"/>
    </row>
    <row r="28" spans="2:26" s="1" customFormat="1" ht="30" hidden="1" customHeight="1" x14ac:dyDescent="0.35">
      <c r="B28" s="26"/>
      <c r="C28" s="323"/>
      <c r="D28" s="133"/>
      <c r="E28" s="133"/>
      <c r="F28" s="133"/>
      <c r="G28" s="134"/>
      <c r="H28" s="131"/>
      <c r="I28" s="132"/>
      <c r="J28" s="227"/>
      <c r="K28" s="27"/>
      <c r="L28" s="2"/>
      <c r="M28" s="205"/>
      <c r="N28" s="31"/>
      <c r="O28" s="9"/>
      <c r="P28" s="42"/>
      <c r="Q28" s="43"/>
      <c r="R28" s="43"/>
      <c r="S28" s="44"/>
      <c r="T28" s="124"/>
      <c r="U28" s="45"/>
      <c r="V28" s="44"/>
      <c r="W28" s="44"/>
      <c r="X28" s="44"/>
      <c r="Y28" s="47"/>
      <c r="Z28" s="137"/>
    </row>
    <row r="29" spans="2:26" s="1" customFormat="1" ht="30" customHeight="1" thickBot="1" x14ac:dyDescent="0.4">
      <c r="B29" s="26" t="s">
        <v>680</v>
      </c>
      <c r="C29" s="316">
        <v>3</v>
      </c>
      <c r="D29" s="480" t="s">
        <v>81</v>
      </c>
      <c r="E29" s="481"/>
      <c r="F29" s="481"/>
      <c r="G29" s="482"/>
      <c r="H29" s="483" t="s">
        <v>82</v>
      </c>
      <c r="I29" s="484"/>
      <c r="J29" s="484"/>
      <c r="K29" s="27">
        <v>26868</v>
      </c>
      <c r="L29" s="241">
        <v>0</v>
      </c>
      <c r="M29" s="205">
        <f>L29</f>
        <v>0</v>
      </c>
      <c r="N29" s="31">
        <f>K29*M29</f>
        <v>0</v>
      </c>
      <c r="O29" s="9"/>
      <c r="P29" s="42"/>
      <c r="Q29" s="43"/>
      <c r="R29" s="130">
        <f>M29</f>
        <v>0</v>
      </c>
      <c r="S29" s="44"/>
      <c r="T29" s="124"/>
      <c r="U29" s="45">
        <f>IF($M29&lt;&gt;0,"X",0)</f>
        <v>0</v>
      </c>
      <c r="V29" s="44">
        <f>IF($M29&lt;&gt;0,"XXX",0)</f>
        <v>0</v>
      </c>
      <c r="W29" s="44">
        <f>IF($M29&lt;&gt;0,"XXX",0)</f>
        <v>0</v>
      </c>
      <c r="X29" s="44">
        <f>IF($M29&lt;&gt;0,"XXX",0)</f>
        <v>0</v>
      </c>
      <c r="Y29" s="47"/>
      <c r="Z29" s="137"/>
    </row>
    <row r="30" spans="2:26" s="1" customFormat="1" ht="30" hidden="1" customHeight="1" x14ac:dyDescent="0.35">
      <c r="B30" s="26"/>
      <c r="C30" s="28"/>
      <c r="D30" s="133"/>
      <c r="E30" s="133"/>
      <c r="F30" s="133"/>
      <c r="G30" s="134"/>
      <c r="H30" s="131"/>
      <c r="I30" s="132"/>
      <c r="J30" s="227"/>
      <c r="K30" s="27"/>
      <c r="L30" s="2"/>
      <c r="M30" s="205"/>
      <c r="N30" s="31"/>
      <c r="O30" s="9"/>
      <c r="P30" s="42"/>
      <c r="Q30" s="43"/>
      <c r="R30" s="43"/>
      <c r="S30" s="44"/>
      <c r="T30" s="124"/>
      <c r="U30" s="45"/>
      <c r="V30" s="44"/>
      <c r="W30" s="44"/>
      <c r="X30" s="44"/>
      <c r="Y30" s="47"/>
      <c r="Z30" s="137"/>
    </row>
    <row r="31" spans="2:26" s="1" customFormat="1" ht="19.8" thickBot="1" x14ac:dyDescent="0.35">
      <c r="B31" s="61" t="s">
        <v>68</v>
      </c>
      <c r="C31" s="62"/>
      <c r="D31" s="62"/>
      <c r="E31" s="62"/>
      <c r="F31" s="62"/>
      <c r="G31" s="62"/>
      <c r="H31" s="485" t="str">
        <f>IF($N$7&gt;$F$5,"hodnota není v limitu"," možno ještě rozdělit")</f>
        <v xml:space="preserve"> možno ještě rozdělit</v>
      </c>
      <c r="I31" s="485"/>
      <c r="J31" s="485"/>
      <c r="K31" s="361">
        <f>IF($N$7&gt;$F$5," ",M31 )</f>
        <v>0</v>
      </c>
      <c r="L31" s="361"/>
      <c r="M31" s="63">
        <f>F5-N31</f>
        <v>0</v>
      </c>
      <c r="N31" s="51">
        <f>SUM(N8:N30)</f>
        <v>0</v>
      </c>
      <c r="P31" s="57">
        <v>54000</v>
      </c>
      <c r="Q31" s="58">
        <v>50501</v>
      </c>
      <c r="R31" s="58">
        <v>52602</v>
      </c>
      <c r="S31" s="58">
        <v>52106</v>
      </c>
      <c r="T31" s="60">
        <v>51212</v>
      </c>
      <c r="U31" s="59">
        <v>51010</v>
      </c>
      <c r="V31" s="58">
        <v>51610</v>
      </c>
      <c r="W31" s="58">
        <v>51710</v>
      </c>
      <c r="X31" s="58">
        <v>51510</v>
      </c>
      <c r="Y31" s="60">
        <v>52510</v>
      </c>
      <c r="Z31" s="140">
        <v>60000</v>
      </c>
    </row>
    <row r="32" spans="2:26" s="1" customFormat="1" ht="21" customHeight="1" thickBot="1" x14ac:dyDescent="0.4">
      <c r="B32" s="374"/>
      <c r="C32" s="375"/>
      <c r="D32" s="375"/>
      <c r="E32" s="375"/>
      <c r="F32" s="375"/>
      <c r="G32" s="375"/>
      <c r="H32" s="375"/>
      <c r="I32" s="375"/>
      <c r="J32" s="375"/>
      <c r="K32" s="375"/>
      <c r="L32" s="375"/>
      <c r="M32" s="375"/>
      <c r="N32" s="376" t="str">
        <f>IF(N23&gt;F5/2,"šablona na využití ICT překračuje polovinu maximální dotace","")</f>
        <v/>
      </c>
      <c r="O32" s="9"/>
      <c r="P32" s="213">
        <f>SUM(P8:P30)</f>
        <v>0</v>
      </c>
      <c r="Q32" s="325">
        <f>ROUND(SUM(Q8:Q30),3)</f>
        <v>0</v>
      </c>
      <c r="R32" s="213">
        <f>SUM(R8:R30)</f>
        <v>0</v>
      </c>
      <c r="S32" s="213">
        <f>SUM(S8:S30)</f>
        <v>0</v>
      </c>
      <c r="T32" s="213">
        <f>SUM(T8:T30)</f>
        <v>0</v>
      </c>
      <c r="U32" s="214">
        <f>N33</f>
        <v>0</v>
      </c>
      <c r="V32" s="215">
        <f>IF(U32&gt;0,"XXX",0)</f>
        <v>0</v>
      </c>
      <c r="W32" s="215">
        <f>V32</f>
        <v>0</v>
      </c>
      <c r="X32" s="216">
        <f>V32</f>
        <v>0</v>
      </c>
      <c r="Y32" s="217">
        <f>ROUND(SUM(Y8:Y30),0)</f>
        <v>0</v>
      </c>
      <c r="Z32" s="218">
        <f>FLOOR(SUM(Z8:Z30),1)</f>
        <v>0</v>
      </c>
    </row>
    <row r="33" spans="2:16" s="1" customFormat="1" ht="18.75" hidden="1" customHeight="1" x14ac:dyDescent="0.35">
      <c r="B33" s="378"/>
      <c r="C33" s="10"/>
      <c r="D33" s="377">
        <f>E33+G33+H33</f>
        <v>0</v>
      </c>
      <c r="E33" s="377">
        <f>N8+N10+N12+N14+N16+N29</f>
        <v>0</v>
      </c>
      <c r="F33" s="10"/>
      <c r="G33" s="377">
        <f>N18+N21+N27</f>
        <v>0</v>
      </c>
      <c r="H33" s="377">
        <f>N23+N25</f>
        <v>0</v>
      </c>
      <c r="I33" s="10"/>
      <c r="J33" s="10"/>
      <c r="K33" s="10"/>
      <c r="L33" s="10"/>
      <c r="M33" s="10"/>
      <c r="N33" s="381">
        <f>IF(OR(U8&lt;&gt;0,U10&lt;&gt;0,U12&lt;&gt;0,U14&lt;&gt;0,U16&lt;&gt;0,U25&lt;&gt;0,U23&lt;&gt;0,U27&lt;&gt;0,U29&lt;&gt;0),"1",0)</f>
        <v>0</v>
      </c>
      <c r="O33" s="324"/>
      <c r="P33" s="379"/>
    </row>
    <row r="34" spans="2:16" s="380" customFormat="1" x14ac:dyDescent="0.3"/>
    <row r="35" spans="2:16" s="380" customFormat="1" x14ac:dyDescent="0.3"/>
  </sheetData>
  <sheetProtection algorithmName="SHA-512" hashValue="85dJ3V46eWCqVNxNdQq2HwoMzZmKcOM85GHasWtHPYPdsk8QHgb5SVRSJ+Jd5VlXI8qZQYaRFK7xC9p6JPIiFA==" saltValue="pRtbh5ahQYrKkaNM4GD7mw==" spinCount="100000" sheet="1" objects="1" scenarios="1" autoFilter="0"/>
  <mergeCells count="43">
    <mergeCell ref="W2:W5"/>
    <mergeCell ref="X2:X5"/>
    <mergeCell ref="Y2:Y5"/>
    <mergeCell ref="Z2:Z5"/>
    <mergeCell ref="B3:G3"/>
    <mergeCell ref="H2:J6"/>
    <mergeCell ref="K2:K6"/>
    <mergeCell ref="L2:L6"/>
    <mergeCell ref="N2:N6"/>
    <mergeCell ref="P6:T6"/>
    <mergeCell ref="U6:Y6"/>
    <mergeCell ref="R2:R5"/>
    <mergeCell ref="S2:S5"/>
    <mergeCell ref="T2:T5"/>
    <mergeCell ref="U2:U5"/>
    <mergeCell ref="V2:V5"/>
    <mergeCell ref="P2:P5"/>
    <mergeCell ref="Q2:Q5"/>
    <mergeCell ref="B7:G7"/>
    <mergeCell ref="H7:J7"/>
    <mergeCell ref="D8:G8"/>
    <mergeCell ref="H8:J8"/>
    <mergeCell ref="D10:G10"/>
    <mergeCell ref="H10:J10"/>
    <mergeCell ref="D12:G12"/>
    <mergeCell ref="H12:J12"/>
    <mergeCell ref="D14:G14"/>
    <mergeCell ref="H14:J14"/>
    <mergeCell ref="D16:G16"/>
    <mergeCell ref="H16:J16"/>
    <mergeCell ref="D18:G18"/>
    <mergeCell ref="H18:J18"/>
    <mergeCell ref="D21:G21"/>
    <mergeCell ref="H21:J21"/>
    <mergeCell ref="D23:G23"/>
    <mergeCell ref="H23:J23"/>
    <mergeCell ref="D29:G29"/>
    <mergeCell ref="H29:J29"/>
    <mergeCell ref="H31:J31"/>
    <mergeCell ref="D25:G25"/>
    <mergeCell ref="H25:J25"/>
    <mergeCell ref="D27:G27"/>
    <mergeCell ref="H27:J27"/>
  </mergeCells>
  <conditionalFormatting sqref="L14 L12 L8 L10">
    <cfRule type="expression" dxfId="35" priority="7">
      <formula>$E$5="Ano"</formula>
    </cfRule>
  </conditionalFormatting>
  <conditionalFormatting sqref="H31:N31 H7:N7">
    <cfRule type="expression" dxfId="34" priority="8" stopIfTrue="1">
      <formula>$N$31&gt;$F$5</formula>
    </cfRule>
    <cfRule type="expression" dxfId="33" priority="9" stopIfTrue="1">
      <formula>$N$31&lt;#REF!</formula>
    </cfRule>
    <cfRule type="expression" dxfId="32" priority="10">
      <formula>$N$31&gt;#REF!</formula>
    </cfRule>
  </conditionalFormatting>
  <conditionalFormatting sqref="D5">
    <cfRule type="cellIs" dxfId="31" priority="5" stopIfTrue="1" operator="lessThan">
      <formula>0</formula>
    </cfRule>
    <cfRule type="cellIs" dxfId="30" priority="6" operator="greaterThan">
      <formula>2000</formula>
    </cfRule>
  </conditionalFormatting>
  <conditionalFormatting sqref="D5">
    <cfRule type="expression" dxfId="29" priority="4">
      <formula>$M$6=1</formula>
    </cfRule>
  </conditionalFormatting>
  <conditionalFormatting sqref="L23 N23">
    <cfRule type="expression" dxfId="28" priority="3">
      <formula>$N23&gt;$F$5/2</formula>
    </cfRule>
  </conditionalFormatting>
  <conditionalFormatting sqref="N25">
    <cfRule type="expression" dxfId="27" priority="2">
      <formula>$O$25=1</formula>
    </cfRule>
  </conditionalFormatting>
  <conditionalFormatting sqref="L25">
    <cfRule type="expression" dxfId="26" priority="1">
      <formula>$O$25=1</formula>
    </cfRule>
  </conditionalFormatting>
  <dataValidations count="6">
    <dataValidation type="whole" allowBlank="1" showInputMessage="1" showErrorMessage="1" prompt="Vyplňte do listu &quot;stáž MŠ&quot;" sqref="L21">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3">
      <formula1>0</formula1>
      <formula2>999999</formula2>
    </dataValidation>
    <dataValidation type="list" allowBlank="1" showInputMessage="1" showErrorMessage="1" error="vyberte možnost z nabídky" prompt="vyberte z nabídky jednu možnost" sqref="D23:G23">
      <formula1>ICT</formula1>
    </dataValidation>
    <dataValidation type="list" allowBlank="1" showInputMessage="1" showErrorMessage="1" sqref="E5">
      <formula1>"Ano,Ne"</formula1>
    </dataValidation>
    <dataValidation type="whole" allowBlank="1" showInputMessage="1" showErrorMessage="1" sqref="L9 L11 L13 L22 L15:L20 L24:L30">
      <formula1>0</formula1>
      <formula2>999999</formula2>
    </dataValidation>
    <dataValidation type="whole" allowBlank="1" showInputMessage="1" showErrorMessage="1" sqref="L14 L8 L10 L12">
      <formula1>0</formula1>
      <formula2>1000</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zoomScaleNormal="100" workbookViewId="0">
      <selection activeCell="D5" sqref="D5"/>
    </sheetView>
  </sheetViews>
  <sheetFormatPr defaultColWidth="9.21875" defaultRowHeight="15" x14ac:dyDescent="0.35"/>
  <cols>
    <col min="1" max="1" width="1.77734375" style="4" customWidth="1"/>
    <col min="2" max="2" width="7.5546875" style="8" customWidth="1"/>
    <col min="3" max="3" width="1.5546875" style="5" hidden="1" customWidth="1"/>
    <col min="4" max="5" width="12" style="5" customWidth="1"/>
    <col min="6" max="6" width="17" style="5" customWidth="1"/>
    <col min="7" max="7" width="12.5546875" style="5" customWidth="1"/>
    <col min="8" max="8" width="17.77734375" style="5" customWidth="1"/>
    <col min="9" max="9" width="17.21875" style="5" customWidth="1"/>
    <col min="10" max="10" width="21.77734375" style="5" customWidth="1"/>
    <col min="11" max="11" width="12.44140625" style="4" customWidth="1"/>
    <col min="12" max="12" width="15" style="5" customWidth="1"/>
    <col min="13" max="13" width="10.44140625" style="9" hidden="1" customWidth="1"/>
    <col min="14" max="14" width="14.77734375" style="6" customWidth="1"/>
    <col min="15" max="15" width="4" style="9" customWidth="1"/>
    <col min="16" max="26" width="7.77734375" style="5" customWidth="1"/>
    <col min="27" max="27" width="7.5546875" style="4" customWidth="1"/>
    <col min="28" max="16384" width="9.21875" style="4"/>
  </cols>
  <sheetData>
    <row r="1" spans="2:26" ht="15.6" thickBot="1" x14ac:dyDescent="0.4">
      <c r="B1" s="64" t="s">
        <v>67</v>
      </c>
      <c r="C1" s="4"/>
      <c r="D1" s="4"/>
      <c r="E1" s="4"/>
      <c r="F1" s="4"/>
      <c r="P1" s="5" t="s">
        <v>113</v>
      </c>
    </row>
    <row r="2" spans="2:26" ht="9.75" customHeight="1" x14ac:dyDescent="0.35">
      <c r="B2" s="12"/>
      <c r="C2" s="65"/>
      <c r="D2" s="65"/>
      <c r="E2" s="65"/>
      <c r="F2" s="65"/>
      <c r="G2" s="65"/>
      <c r="H2" s="564" t="s">
        <v>51</v>
      </c>
      <c r="I2" s="565"/>
      <c r="J2" s="566"/>
      <c r="K2" s="536" t="s">
        <v>28</v>
      </c>
      <c r="L2" s="539" t="s">
        <v>30</v>
      </c>
      <c r="M2" s="220">
        <v>200000</v>
      </c>
      <c r="N2" s="561" t="s">
        <v>29</v>
      </c>
      <c r="P2" s="542" t="s">
        <v>11</v>
      </c>
      <c r="Q2" s="546" t="s">
        <v>0</v>
      </c>
      <c r="R2" s="546" t="s">
        <v>83</v>
      </c>
      <c r="S2" s="546" t="s">
        <v>84</v>
      </c>
      <c r="T2" s="546" t="s">
        <v>85</v>
      </c>
      <c r="U2" s="551" t="s">
        <v>3</v>
      </c>
      <c r="V2" s="546" t="s">
        <v>4</v>
      </c>
      <c r="W2" s="546" t="s">
        <v>5</v>
      </c>
      <c r="X2" s="546" t="s">
        <v>6</v>
      </c>
      <c r="Y2" s="534" t="s">
        <v>7</v>
      </c>
      <c r="Z2" s="544" t="s">
        <v>2</v>
      </c>
    </row>
    <row r="3" spans="2:26" ht="25.5" customHeight="1" x14ac:dyDescent="0.35">
      <c r="B3" s="554" t="s">
        <v>58</v>
      </c>
      <c r="C3" s="555"/>
      <c r="D3" s="555"/>
      <c r="E3" s="555"/>
      <c r="F3" s="555"/>
      <c r="G3" s="556"/>
      <c r="H3" s="567"/>
      <c r="I3" s="568"/>
      <c r="J3" s="569"/>
      <c r="K3" s="537"/>
      <c r="L3" s="540"/>
      <c r="M3" s="220">
        <v>1500</v>
      </c>
      <c r="N3" s="562"/>
      <c r="P3" s="543"/>
      <c r="Q3" s="547"/>
      <c r="R3" s="547"/>
      <c r="S3" s="547"/>
      <c r="T3" s="547"/>
      <c r="U3" s="552"/>
      <c r="V3" s="547"/>
      <c r="W3" s="547"/>
      <c r="X3" s="547"/>
      <c r="Y3" s="535"/>
      <c r="Z3" s="545"/>
    </row>
    <row r="4" spans="2:26" s="5" customFormat="1" ht="41.25" customHeight="1" x14ac:dyDescent="0.4">
      <c r="B4" s="66"/>
      <c r="C4" s="67"/>
      <c r="D4" s="198" t="s">
        <v>57</v>
      </c>
      <c r="E4" s="173" t="s">
        <v>36</v>
      </c>
      <c r="F4" s="173" t="s">
        <v>19</v>
      </c>
      <c r="G4" s="69"/>
      <c r="H4" s="567"/>
      <c r="I4" s="568"/>
      <c r="J4" s="569"/>
      <c r="K4" s="537"/>
      <c r="L4" s="540"/>
      <c r="M4" s="221">
        <f>IF(SUM($U$8:$U$35)&lt;&gt;0,1,0)</f>
        <v>0</v>
      </c>
      <c r="N4" s="562"/>
      <c r="O4" s="9"/>
      <c r="P4" s="543"/>
      <c r="Q4" s="547"/>
      <c r="R4" s="547"/>
      <c r="S4" s="547"/>
      <c r="T4" s="547"/>
      <c r="U4" s="552"/>
      <c r="V4" s="547"/>
      <c r="W4" s="547"/>
      <c r="X4" s="547"/>
      <c r="Y4" s="535"/>
      <c r="Z4" s="545"/>
    </row>
    <row r="5" spans="2:26" s="7" customFormat="1" ht="28.5" customHeight="1" x14ac:dyDescent="0.4">
      <c r="B5" s="66"/>
      <c r="C5" s="67"/>
      <c r="D5" s="242"/>
      <c r="E5" s="243" t="s">
        <v>37</v>
      </c>
      <c r="F5" s="181">
        <f>IF(M6&gt;5000000,5000000,M6)</f>
        <v>0</v>
      </c>
      <c r="G5" s="68"/>
      <c r="H5" s="567"/>
      <c r="I5" s="568"/>
      <c r="J5" s="569"/>
      <c r="K5" s="537"/>
      <c r="L5" s="540"/>
      <c r="M5" s="222">
        <f>IF((D5=0),IF(N36&gt;0,1,0),0)</f>
        <v>0</v>
      </c>
      <c r="N5" s="562"/>
      <c r="O5" s="9"/>
      <c r="P5" s="543"/>
      <c r="Q5" s="547"/>
      <c r="R5" s="547"/>
      <c r="S5" s="547"/>
      <c r="T5" s="547"/>
      <c r="U5" s="552"/>
      <c r="V5" s="547"/>
      <c r="W5" s="547"/>
      <c r="X5" s="547"/>
      <c r="Y5" s="535"/>
      <c r="Z5" s="545"/>
    </row>
    <row r="6" spans="2:26" s="1" customFormat="1" ht="18" customHeight="1" thickBot="1" x14ac:dyDescent="0.35">
      <c r="B6" s="66"/>
      <c r="C6" s="11"/>
      <c r="D6" s="11"/>
      <c r="E6" s="68"/>
      <c r="F6" s="68"/>
      <c r="G6" s="68"/>
      <c r="H6" s="570"/>
      <c r="I6" s="571"/>
      <c r="J6" s="572"/>
      <c r="K6" s="538"/>
      <c r="L6" s="541"/>
      <c r="M6" s="219">
        <f>IF(D5&gt;0,M2+D5*M3,0)</f>
        <v>0</v>
      </c>
      <c r="N6" s="563"/>
      <c r="O6" s="10"/>
      <c r="P6" s="553" t="s">
        <v>9</v>
      </c>
      <c r="Q6" s="549"/>
      <c r="R6" s="549"/>
      <c r="S6" s="549"/>
      <c r="T6" s="549"/>
      <c r="U6" s="548" t="s">
        <v>8</v>
      </c>
      <c r="V6" s="549"/>
      <c r="W6" s="549"/>
      <c r="X6" s="549"/>
      <c r="Y6" s="550"/>
      <c r="Z6" s="70" t="s">
        <v>1</v>
      </c>
    </row>
    <row r="7" spans="2:26" s="1" customFormat="1" ht="19.8" thickBot="1" x14ac:dyDescent="0.35">
      <c r="B7" s="557" t="s">
        <v>69</v>
      </c>
      <c r="C7" s="558"/>
      <c r="D7" s="559"/>
      <c r="E7" s="559"/>
      <c r="F7" s="559"/>
      <c r="G7" s="559"/>
      <c r="H7" s="560" t="str">
        <f>H36</f>
        <v xml:space="preserve"> možno ještě rozdělit</v>
      </c>
      <c r="I7" s="560"/>
      <c r="J7" s="560"/>
      <c r="K7" s="142">
        <f>K36</f>
        <v>0</v>
      </c>
      <c r="L7" s="142"/>
      <c r="M7" s="48">
        <f>M36</f>
        <v>0</v>
      </c>
      <c r="N7" s="49">
        <f>N36</f>
        <v>0</v>
      </c>
      <c r="O7" s="10"/>
      <c r="P7" s="105">
        <v>54000</v>
      </c>
      <c r="Q7" s="106">
        <v>50501</v>
      </c>
      <c r="R7" s="106">
        <v>52602</v>
      </c>
      <c r="S7" s="106">
        <v>52106</v>
      </c>
      <c r="T7" s="125">
        <v>51212</v>
      </c>
      <c r="U7" s="107">
        <v>51010</v>
      </c>
      <c r="V7" s="108">
        <v>51610</v>
      </c>
      <c r="W7" s="108">
        <v>51710</v>
      </c>
      <c r="X7" s="108">
        <v>51510</v>
      </c>
      <c r="Y7" s="109">
        <v>52510</v>
      </c>
      <c r="Z7" s="110">
        <v>60000</v>
      </c>
    </row>
    <row r="8" spans="2:26" s="1" customFormat="1" ht="30" customHeight="1" x14ac:dyDescent="0.35">
      <c r="B8" s="94" t="s">
        <v>682</v>
      </c>
      <c r="C8" s="316">
        <v>3</v>
      </c>
      <c r="D8" s="573" t="s">
        <v>87</v>
      </c>
      <c r="E8" s="573"/>
      <c r="F8" s="573"/>
      <c r="G8" s="574"/>
      <c r="H8" s="576" t="s">
        <v>88</v>
      </c>
      <c r="I8" s="573"/>
      <c r="J8" s="577"/>
      <c r="K8" s="95">
        <v>4299</v>
      </c>
      <c r="L8" s="244">
        <v>0</v>
      </c>
      <c r="M8" s="199">
        <f>IF($E$5="Ano",0,L8)</f>
        <v>0</v>
      </c>
      <c r="N8" s="91">
        <f>K8*M8</f>
        <v>0</v>
      </c>
      <c r="O8" s="9"/>
      <c r="P8" s="71"/>
      <c r="Q8" s="329">
        <f>M8*1/120</f>
        <v>0</v>
      </c>
      <c r="R8" s="72"/>
      <c r="S8" s="73"/>
      <c r="T8" s="126"/>
      <c r="U8" s="74">
        <f>IF($M8&lt;&gt;0,"X",0)</f>
        <v>0</v>
      </c>
      <c r="V8" s="73">
        <f>IF($M8&lt;&gt;0,"XXX",0)</f>
        <v>0</v>
      </c>
      <c r="W8" s="73">
        <f>IF($M8&lt;&gt;0,"XXX",0)</f>
        <v>0</v>
      </c>
      <c r="X8" s="73">
        <f>IF($M8&lt;&gt;0,"XXX",0)</f>
        <v>0</v>
      </c>
      <c r="Y8" s="75"/>
      <c r="Z8" s="76"/>
    </row>
    <row r="9" spans="2:26" s="1" customFormat="1" ht="30" hidden="1" customHeight="1" x14ac:dyDescent="0.35">
      <c r="B9" s="96"/>
      <c r="C9" s="323"/>
      <c r="D9" s="97"/>
      <c r="E9" s="97"/>
      <c r="F9" s="97"/>
      <c r="G9" s="228"/>
      <c r="H9" s="98"/>
      <c r="I9" s="99"/>
      <c r="J9" s="100"/>
      <c r="K9" s="101"/>
      <c r="L9" s="3"/>
      <c r="M9" s="200"/>
      <c r="N9" s="92"/>
      <c r="O9" s="9"/>
      <c r="P9" s="77"/>
      <c r="Q9" s="330"/>
      <c r="R9" s="78"/>
      <c r="S9" s="79"/>
      <c r="T9" s="127"/>
      <c r="U9" s="80"/>
      <c r="V9" s="79"/>
      <c r="W9" s="79"/>
      <c r="X9" s="79"/>
      <c r="Y9" s="81"/>
      <c r="Z9" s="82"/>
    </row>
    <row r="10" spans="2:26" s="1" customFormat="1" ht="30" customHeight="1" x14ac:dyDescent="0.35">
      <c r="B10" s="102" t="s">
        <v>683</v>
      </c>
      <c r="C10" s="316">
        <v>3</v>
      </c>
      <c r="D10" s="532" t="s">
        <v>89</v>
      </c>
      <c r="E10" s="532"/>
      <c r="F10" s="532"/>
      <c r="G10" s="575"/>
      <c r="H10" s="531" t="s">
        <v>54</v>
      </c>
      <c r="I10" s="532"/>
      <c r="J10" s="533"/>
      <c r="K10" s="103">
        <v>6887</v>
      </c>
      <c r="L10" s="241">
        <v>0</v>
      </c>
      <c r="M10" s="201">
        <f>IF($E$5="Ano",0,L10)</f>
        <v>0</v>
      </c>
      <c r="N10" s="93">
        <f>K10*M10</f>
        <v>0</v>
      </c>
      <c r="O10" s="9"/>
      <c r="P10" s="83"/>
      <c r="Q10" s="331">
        <f>M10*1/120</f>
        <v>0</v>
      </c>
      <c r="R10" s="84"/>
      <c r="S10" s="85"/>
      <c r="T10" s="128"/>
      <c r="U10" s="86">
        <f>IF($M10&lt;&gt;0,"X",0)</f>
        <v>0</v>
      </c>
      <c r="V10" s="85">
        <f>IF($M10&lt;&gt;0,"XXX",0)</f>
        <v>0</v>
      </c>
      <c r="W10" s="85">
        <f>IF($M10&lt;&gt;0,"XXX",0)</f>
        <v>0</v>
      </c>
      <c r="X10" s="85">
        <f>IF($M10&lt;&gt;0,"XXX",0)</f>
        <v>0</v>
      </c>
      <c r="Y10" s="87"/>
      <c r="Z10" s="88"/>
    </row>
    <row r="11" spans="2:26" s="1" customFormat="1" ht="30" hidden="1" customHeight="1" x14ac:dyDescent="0.35">
      <c r="B11" s="102"/>
      <c r="C11" s="323"/>
      <c r="D11" s="274"/>
      <c r="E11" s="274"/>
      <c r="F11" s="274"/>
      <c r="G11" s="99"/>
      <c r="H11" s="98"/>
      <c r="I11" s="99"/>
      <c r="J11" s="229"/>
      <c r="K11" s="103"/>
      <c r="L11" s="2"/>
      <c r="M11" s="200"/>
      <c r="N11" s="93"/>
      <c r="O11" s="9"/>
      <c r="P11" s="83"/>
      <c r="Q11" s="331"/>
      <c r="R11" s="84"/>
      <c r="S11" s="85"/>
      <c r="T11" s="128"/>
      <c r="U11" s="86"/>
      <c r="V11" s="85"/>
      <c r="W11" s="85"/>
      <c r="X11" s="85"/>
      <c r="Y11" s="87"/>
      <c r="Z11" s="88"/>
    </row>
    <row r="12" spans="2:26" s="1" customFormat="1" ht="30" customHeight="1" x14ac:dyDescent="0.35">
      <c r="B12" s="102" t="s">
        <v>684</v>
      </c>
      <c r="C12" s="316">
        <v>3</v>
      </c>
      <c r="D12" s="532" t="s">
        <v>90</v>
      </c>
      <c r="E12" s="532"/>
      <c r="F12" s="532"/>
      <c r="G12" s="575"/>
      <c r="H12" s="531" t="s">
        <v>55</v>
      </c>
      <c r="I12" s="532"/>
      <c r="J12" s="533"/>
      <c r="K12" s="103">
        <v>34435</v>
      </c>
      <c r="L12" s="241">
        <v>0</v>
      </c>
      <c r="M12" s="201">
        <f>IF($E$5="Ano",0,L12)</f>
        <v>0</v>
      </c>
      <c r="N12" s="93">
        <f>K12*M12</f>
        <v>0</v>
      </c>
      <c r="O12" s="9"/>
      <c r="P12" s="83"/>
      <c r="Q12" s="331">
        <f>M12*1/24</f>
        <v>0</v>
      </c>
      <c r="R12" s="84"/>
      <c r="S12" s="85"/>
      <c r="T12" s="128"/>
      <c r="U12" s="86">
        <f>IF($M12&lt;&gt;0,"X",0)</f>
        <v>0</v>
      </c>
      <c r="V12" s="85">
        <f>IF($M12&lt;&gt;0,"XXX",0)</f>
        <v>0</v>
      </c>
      <c r="W12" s="85">
        <f>IF($M12&lt;&gt;0,"XXX",0)</f>
        <v>0</v>
      </c>
      <c r="X12" s="85">
        <f>IF($M12&lt;&gt;0,"XXX",0)</f>
        <v>0</v>
      </c>
      <c r="Y12" s="87"/>
      <c r="Z12" s="88"/>
    </row>
    <row r="13" spans="2:26" s="1" customFormat="1" ht="30" hidden="1" customHeight="1" x14ac:dyDescent="0.35">
      <c r="B13" s="102"/>
      <c r="C13" s="323"/>
      <c r="D13" s="274"/>
      <c r="E13" s="274"/>
      <c r="F13" s="274"/>
      <c r="G13" s="99"/>
      <c r="H13" s="98"/>
      <c r="I13" s="99"/>
      <c r="J13" s="229"/>
      <c r="K13" s="103"/>
      <c r="L13" s="2"/>
      <c r="M13" s="200"/>
      <c r="N13" s="93"/>
      <c r="O13" s="9"/>
      <c r="P13" s="83"/>
      <c r="Q13" s="331"/>
      <c r="R13" s="84"/>
      <c r="S13" s="85"/>
      <c r="T13" s="128"/>
      <c r="U13" s="86"/>
      <c r="V13" s="85"/>
      <c r="W13" s="85"/>
      <c r="X13" s="85"/>
      <c r="Y13" s="87"/>
      <c r="Z13" s="88"/>
    </row>
    <row r="14" spans="2:26" s="1" customFormat="1" ht="30" customHeight="1" x14ac:dyDescent="0.35">
      <c r="B14" s="102" t="s">
        <v>685</v>
      </c>
      <c r="C14" s="316">
        <v>3</v>
      </c>
      <c r="D14" s="532" t="s">
        <v>91</v>
      </c>
      <c r="E14" s="532"/>
      <c r="F14" s="532"/>
      <c r="G14" s="575"/>
      <c r="H14" s="531" t="s">
        <v>56</v>
      </c>
      <c r="I14" s="532"/>
      <c r="J14" s="533"/>
      <c r="K14" s="103">
        <v>5947</v>
      </c>
      <c r="L14" s="241">
        <v>0</v>
      </c>
      <c r="M14" s="201">
        <f>IF($E$5="Ano",0,L14)</f>
        <v>0</v>
      </c>
      <c r="N14" s="93">
        <f>K14*M14</f>
        <v>0</v>
      </c>
      <c r="O14" s="9"/>
      <c r="P14" s="83"/>
      <c r="Q14" s="331">
        <f>M14*1/24</f>
        <v>0</v>
      </c>
      <c r="R14" s="84"/>
      <c r="S14" s="85"/>
      <c r="T14" s="128"/>
      <c r="U14" s="86">
        <f>IF($M14&lt;&gt;0,"X",0)</f>
        <v>0</v>
      </c>
      <c r="V14" s="85">
        <f>IF($M14&lt;&gt;0,"XXX",0)</f>
        <v>0</v>
      </c>
      <c r="W14" s="85">
        <f>IF($M14&lt;&gt;0,"XXX",0)</f>
        <v>0</v>
      </c>
      <c r="X14" s="85">
        <f>IF($M14&lt;&gt;0,"XXX",0)</f>
        <v>0</v>
      </c>
      <c r="Y14" s="128"/>
      <c r="Z14" s="88"/>
    </row>
    <row r="15" spans="2:26" s="1" customFormat="1" ht="30" hidden="1" customHeight="1" x14ac:dyDescent="0.35">
      <c r="B15" s="102"/>
      <c r="C15" s="323"/>
      <c r="D15" s="274"/>
      <c r="E15" s="274"/>
      <c r="F15" s="274"/>
      <c r="G15" s="99"/>
      <c r="H15" s="98"/>
      <c r="I15" s="99"/>
      <c r="J15" s="229"/>
      <c r="K15" s="103"/>
      <c r="L15" s="2"/>
      <c r="M15" s="200"/>
      <c r="N15" s="93"/>
      <c r="O15" s="9"/>
      <c r="P15" s="83"/>
      <c r="Q15" s="331"/>
      <c r="R15" s="84"/>
      <c r="S15" s="85"/>
      <c r="T15" s="128"/>
      <c r="U15" s="86"/>
      <c r="V15" s="85"/>
      <c r="W15" s="85"/>
      <c r="X15" s="85"/>
      <c r="Y15" s="128"/>
      <c r="Z15" s="88"/>
    </row>
    <row r="16" spans="2:26" s="1" customFormat="1" ht="30" customHeight="1" x14ac:dyDescent="0.35">
      <c r="B16" s="102" t="s">
        <v>686</v>
      </c>
      <c r="C16" s="316">
        <v>3</v>
      </c>
      <c r="D16" s="532" t="s">
        <v>92</v>
      </c>
      <c r="E16" s="532"/>
      <c r="F16" s="532"/>
      <c r="G16" s="575"/>
      <c r="H16" s="531" t="s">
        <v>52</v>
      </c>
      <c r="I16" s="532"/>
      <c r="J16" s="533"/>
      <c r="K16" s="103">
        <v>6297</v>
      </c>
      <c r="L16" s="241">
        <v>0</v>
      </c>
      <c r="M16" s="202">
        <f>L16</f>
        <v>0</v>
      </c>
      <c r="N16" s="93">
        <f>K16*M16</f>
        <v>0</v>
      </c>
      <c r="O16" s="9"/>
      <c r="P16" s="83"/>
      <c r="Q16" s="331">
        <f>M16*1/24</f>
        <v>0</v>
      </c>
      <c r="R16" s="84"/>
      <c r="S16" s="85"/>
      <c r="T16" s="128"/>
      <c r="U16" s="86">
        <f>IF($M16&lt;&gt;0,"X",0)</f>
        <v>0</v>
      </c>
      <c r="V16" s="85">
        <f>IF($M16&lt;&gt;0,"XXX",0)</f>
        <v>0</v>
      </c>
      <c r="W16" s="85">
        <f>IF($M16&lt;&gt;0,"XXX",0)</f>
        <v>0</v>
      </c>
      <c r="X16" s="85">
        <f>IF($M16&lt;&gt;0,"XXX",0)</f>
        <v>0</v>
      </c>
      <c r="Y16" s="85"/>
      <c r="Z16" s="88"/>
    </row>
    <row r="17" spans="2:26" s="1" customFormat="1" ht="35.25" hidden="1" customHeight="1" x14ac:dyDescent="0.35">
      <c r="B17" s="102"/>
      <c r="C17" s="274"/>
      <c r="D17" s="274"/>
      <c r="E17" s="274"/>
      <c r="F17" s="274"/>
      <c r="G17" s="99"/>
      <c r="H17" s="98"/>
      <c r="I17" s="99"/>
      <c r="J17" s="229"/>
      <c r="K17" s="103"/>
      <c r="L17" s="2"/>
      <c r="M17" s="202"/>
      <c r="N17" s="93"/>
      <c r="O17" s="9"/>
      <c r="P17" s="83"/>
      <c r="Q17" s="84"/>
      <c r="R17" s="84"/>
      <c r="S17" s="85"/>
      <c r="T17" s="128"/>
      <c r="U17" s="86"/>
      <c r="V17" s="85"/>
      <c r="W17" s="85"/>
      <c r="X17" s="85"/>
      <c r="Y17" s="85"/>
      <c r="Z17" s="88"/>
    </row>
    <row r="18" spans="2:26" s="1" customFormat="1" ht="30" customHeight="1" x14ac:dyDescent="0.35">
      <c r="B18" s="102" t="s">
        <v>687</v>
      </c>
      <c r="C18" s="322">
        <v>2</v>
      </c>
      <c r="D18" s="532" t="s">
        <v>93</v>
      </c>
      <c r="E18" s="532"/>
      <c r="F18" s="532"/>
      <c r="G18" s="575"/>
      <c r="H18" s="531" t="s">
        <v>697</v>
      </c>
      <c r="I18" s="532"/>
      <c r="J18" s="533"/>
      <c r="K18" s="103">
        <v>5290</v>
      </c>
      <c r="L18" s="241">
        <v>0</v>
      </c>
      <c r="M18" s="202">
        <f>L18</f>
        <v>0</v>
      </c>
      <c r="N18" s="93">
        <f>K18*M18</f>
        <v>0</v>
      </c>
      <c r="O18" s="9"/>
      <c r="P18" s="83">
        <f>2*M18</f>
        <v>0</v>
      </c>
      <c r="Q18" s="84"/>
      <c r="R18" s="84"/>
      <c r="S18" s="85"/>
      <c r="T18" s="128"/>
      <c r="U18" s="86"/>
      <c r="V18" s="85"/>
      <c r="W18" s="85"/>
      <c r="X18" s="85"/>
      <c r="Y18" s="85">
        <v>0</v>
      </c>
      <c r="Z18" s="88">
        <v>0</v>
      </c>
    </row>
    <row r="19" spans="2:26" s="1" customFormat="1" ht="30" hidden="1" customHeight="1" x14ac:dyDescent="0.35">
      <c r="B19" s="102"/>
      <c r="C19" s="323"/>
      <c r="D19" s="274"/>
      <c r="E19" s="274"/>
      <c r="F19" s="274"/>
      <c r="G19" s="99"/>
      <c r="H19" s="98"/>
      <c r="I19" s="99"/>
      <c r="J19" s="229"/>
      <c r="K19" s="103"/>
      <c r="L19" s="2"/>
      <c r="M19" s="202"/>
      <c r="N19" s="93"/>
      <c r="O19" s="9"/>
      <c r="P19" s="83"/>
      <c r="Q19" s="84"/>
      <c r="R19" s="84"/>
      <c r="S19" s="85"/>
      <c r="T19" s="128"/>
      <c r="U19" s="86"/>
      <c r="V19" s="85"/>
      <c r="W19" s="85"/>
      <c r="X19" s="85"/>
      <c r="Y19" s="85"/>
      <c r="Z19" s="88"/>
    </row>
    <row r="20" spans="2:26" s="1" customFormat="1" ht="30" customHeight="1" x14ac:dyDescent="0.35">
      <c r="B20" s="102" t="s">
        <v>688</v>
      </c>
      <c r="C20" s="322">
        <v>2</v>
      </c>
      <c r="D20" s="532" t="s">
        <v>94</v>
      </c>
      <c r="E20" s="532"/>
      <c r="F20" s="532"/>
      <c r="G20" s="575"/>
      <c r="H20" s="531" t="s">
        <v>718</v>
      </c>
      <c r="I20" s="532"/>
      <c r="J20" s="533"/>
      <c r="K20" s="103">
        <v>9690</v>
      </c>
      <c r="L20" s="241">
        <v>0</v>
      </c>
      <c r="M20" s="202">
        <f>L20</f>
        <v>0</v>
      </c>
      <c r="N20" s="93">
        <f>K20*M20</f>
        <v>0</v>
      </c>
      <c r="O20" s="9"/>
      <c r="P20" s="83">
        <f>2*M20</f>
        <v>0</v>
      </c>
      <c r="Q20" s="84"/>
      <c r="R20" s="84"/>
      <c r="S20" s="85"/>
      <c r="T20" s="128"/>
      <c r="U20" s="86"/>
      <c r="V20" s="85"/>
      <c r="W20" s="85"/>
      <c r="X20" s="85"/>
      <c r="Y20" s="85">
        <v>0</v>
      </c>
      <c r="Z20" s="88">
        <v>0</v>
      </c>
    </row>
    <row r="21" spans="2:26" s="1" customFormat="1" ht="30" hidden="1" customHeight="1" x14ac:dyDescent="0.35">
      <c r="B21" s="102"/>
      <c r="C21" s="323"/>
      <c r="D21" s="274"/>
      <c r="E21" s="274"/>
      <c r="F21" s="274"/>
      <c r="G21" s="104"/>
      <c r="H21" s="98"/>
      <c r="I21" s="99"/>
      <c r="J21" s="226"/>
      <c r="K21" s="103"/>
      <c r="L21" s="2"/>
      <c r="M21" s="202"/>
      <c r="N21" s="93"/>
      <c r="O21" s="9"/>
      <c r="P21" s="83"/>
      <c r="Q21" s="84"/>
      <c r="R21" s="84"/>
      <c r="S21" s="85"/>
      <c r="T21" s="128"/>
      <c r="U21" s="86"/>
      <c r="V21" s="85"/>
      <c r="W21" s="85"/>
      <c r="X21" s="85"/>
      <c r="Y21" s="85"/>
      <c r="Z21" s="88"/>
    </row>
    <row r="22" spans="2:26" s="1" customFormat="1" ht="30" customHeight="1" x14ac:dyDescent="0.35">
      <c r="B22" s="102" t="s">
        <v>690</v>
      </c>
      <c r="C22" s="322">
        <v>2</v>
      </c>
      <c r="D22" s="578" t="s">
        <v>689</v>
      </c>
      <c r="E22" s="578"/>
      <c r="F22" s="578"/>
      <c r="G22" s="579"/>
      <c r="H22" s="531" t="s">
        <v>681</v>
      </c>
      <c r="I22" s="532"/>
      <c r="J22" s="533"/>
      <c r="K22" s="103"/>
      <c r="L22" s="348">
        <f>'stáž ZŠ'!M507</f>
        <v>0</v>
      </c>
      <c r="M22" s="202">
        <f>L22</f>
        <v>0</v>
      </c>
      <c r="N22" s="93">
        <f>'stáž ZŠ'!L507</f>
        <v>0</v>
      </c>
      <c r="O22" s="9"/>
      <c r="P22" s="83">
        <f>M22</f>
        <v>0</v>
      </c>
      <c r="Q22" s="84"/>
      <c r="R22" s="84"/>
      <c r="S22" s="85"/>
      <c r="T22" s="128"/>
      <c r="U22" s="86"/>
      <c r="V22" s="85"/>
      <c r="W22" s="85"/>
      <c r="X22" s="85"/>
      <c r="Y22" s="85">
        <f>P22</f>
        <v>0</v>
      </c>
      <c r="Z22" s="88">
        <f>Y22</f>
        <v>0</v>
      </c>
    </row>
    <row r="23" spans="2:26" s="1" customFormat="1" ht="30" hidden="1" customHeight="1" x14ac:dyDescent="0.35">
      <c r="B23" s="102"/>
      <c r="C23" s="323"/>
      <c r="D23" s="141"/>
      <c r="E23" s="141"/>
      <c r="F23" s="141"/>
      <c r="G23" s="104"/>
      <c r="H23" s="98"/>
      <c r="I23" s="99"/>
      <c r="J23" s="226"/>
      <c r="K23" s="103"/>
      <c r="L23" s="2"/>
      <c r="M23" s="202"/>
      <c r="N23" s="93"/>
      <c r="O23" s="9"/>
      <c r="P23" s="83"/>
      <c r="Q23" s="89"/>
      <c r="R23" s="89"/>
      <c r="S23" s="85"/>
      <c r="T23" s="128"/>
      <c r="U23" s="86"/>
      <c r="V23" s="85"/>
      <c r="W23" s="85"/>
      <c r="X23" s="85"/>
      <c r="Y23" s="85"/>
      <c r="Z23" s="88"/>
    </row>
    <row r="24" spans="2:26" s="1" customFormat="1" ht="30" customHeight="1" x14ac:dyDescent="0.35">
      <c r="B24" s="102" t="s">
        <v>691</v>
      </c>
      <c r="C24" s="318" t="s">
        <v>76</v>
      </c>
      <c r="D24" s="580" t="s">
        <v>105</v>
      </c>
      <c r="E24" s="581"/>
      <c r="F24" s="581"/>
      <c r="G24" s="582"/>
      <c r="H24" s="531" t="s">
        <v>77</v>
      </c>
      <c r="I24" s="532"/>
      <c r="J24" s="533"/>
      <c r="K24" s="103">
        <f>IF(D24="",0,LEFT(RIGHT(D24,8),2)*2000)</f>
        <v>128000</v>
      </c>
      <c r="L24" s="241">
        <v>0</v>
      </c>
      <c r="M24" s="202">
        <f>K24*L24</f>
        <v>0</v>
      </c>
      <c r="N24" s="93">
        <f>K24*L24</f>
        <v>0</v>
      </c>
      <c r="O24" s="9"/>
      <c r="P24" s="83"/>
      <c r="Q24" s="84"/>
      <c r="R24" s="84"/>
      <c r="S24" s="84">
        <f>M24/128000</f>
        <v>0</v>
      </c>
      <c r="T24" s="128"/>
      <c r="U24" s="86">
        <f>IF($M24&lt;&gt;0,"X",0)</f>
        <v>0</v>
      </c>
      <c r="V24" s="85">
        <f>IF($M24&lt;&gt;0,"XXX",0)</f>
        <v>0</v>
      </c>
      <c r="W24" s="85">
        <f>IF($M24&lt;&gt;0,"XXX",0)</f>
        <v>0</v>
      </c>
      <c r="X24" s="85">
        <f>IF($M24&lt;&gt;0,"XXX",0)</f>
        <v>0</v>
      </c>
      <c r="Y24" s="85"/>
      <c r="Z24" s="88"/>
    </row>
    <row r="25" spans="2:26" s="1" customFormat="1" ht="30" hidden="1" customHeight="1" x14ac:dyDescent="0.35">
      <c r="B25" s="102"/>
      <c r="C25" s="141"/>
      <c r="D25" s="141"/>
      <c r="E25" s="141"/>
      <c r="F25" s="141"/>
      <c r="G25" s="104"/>
      <c r="H25" s="98"/>
      <c r="I25" s="99"/>
      <c r="J25" s="226"/>
      <c r="K25" s="103"/>
      <c r="L25" s="2"/>
      <c r="M25" s="202"/>
      <c r="N25" s="93"/>
      <c r="O25" s="9"/>
      <c r="P25" s="83"/>
      <c r="Q25" s="89"/>
      <c r="R25" s="89"/>
      <c r="S25" s="85"/>
      <c r="T25" s="128"/>
      <c r="U25" s="86"/>
      <c r="V25" s="85"/>
      <c r="W25" s="85"/>
      <c r="X25" s="85"/>
      <c r="Y25" s="87"/>
      <c r="Z25" s="88"/>
    </row>
    <row r="26" spans="2:26" s="1" customFormat="1" ht="30" customHeight="1" x14ac:dyDescent="0.35">
      <c r="B26" s="102" t="s">
        <v>692</v>
      </c>
      <c r="C26" s="316">
        <v>3</v>
      </c>
      <c r="D26" s="578" t="s">
        <v>95</v>
      </c>
      <c r="E26" s="578"/>
      <c r="F26" s="578"/>
      <c r="G26" s="579"/>
      <c r="H26" s="531" t="s">
        <v>96</v>
      </c>
      <c r="I26" s="532"/>
      <c r="J26" s="533"/>
      <c r="K26" s="103">
        <v>21164</v>
      </c>
      <c r="L26" s="241">
        <v>0</v>
      </c>
      <c r="M26" s="202">
        <f>L26</f>
        <v>0</v>
      </c>
      <c r="N26" s="93">
        <f>K26*M26</f>
        <v>0</v>
      </c>
      <c r="O26" s="9"/>
      <c r="P26" s="83"/>
      <c r="Q26" s="89"/>
      <c r="R26" s="89"/>
      <c r="S26" s="85"/>
      <c r="T26" s="128">
        <f>M26</f>
        <v>0</v>
      </c>
      <c r="U26" s="86">
        <f>IF($M26&lt;&gt;0,"X",0)</f>
        <v>0</v>
      </c>
      <c r="V26" s="85">
        <f>IF($M26&lt;&gt;0,"XXX",0)</f>
        <v>0</v>
      </c>
      <c r="W26" s="85">
        <f>IF($M26&lt;&gt;0,"XXX",0)</f>
        <v>0</v>
      </c>
      <c r="X26" s="85">
        <f>IF($M26&lt;&gt;0,"XXX",0)</f>
        <v>0</v>
      </c>
      <c r="Y26" s="89"/>
      <c r="Z26" s="88"/>
    </row>
    <row r="27" spans="2:26" s="1" customFormat="1" ht="30" hidden="1" customHeight="1" x14ac:dyDescent="0.35">
      <c r="B27" s="102"/>
      <c r="C27" s="323"/>
      <c r="D27" s="274"/>
      <c r="E27" s="274"/>
      <c r="F27" s="274"/>
      <c r="G27" s="104"/>
      <c r="H27" s="98"/>
      <c r="I27" s="99"/>
      <c r="J27" s="226"/>
      <c r="K27" s="103"/>
      <c r="L27" s="2"/>
      <c r="M27" s="202"/>
      <c r="N27" s="93"/>
      <c r="O27" s="9"/>
      <c r="P27" s="83"/>
      <c r="Q27" s="89"/>
      <c r="R27" s="89"/>
      <c r="S27" s="85"/>
      <c r="T27" s="128"/>
      <c r="U27" s="86"/>
      <c r="V27" s="85"/>
      <c r="W27" s="85"/>
      <c r="X27" s="85"/>
      <c r="Y27" s="89"/>
      <c r="Z27" s="88"/>
    </row>
    <row r="28" spans="2:26" s="1" customFormat="1" ht="30" customHeight="1" x14ac:dyDescent="0.35">
      <c r="B28" s="102" t="s">
        <v>693</v>
      </c>
      <c r="C28" s="316">
        <v>3</v>
      </c>
      <c r="D28" s="578" t="s">
        <v>97</v>
      </c>
      <c r="E28" s="578"/>
      <c r="F28" s="578"/>
      <c r="G28" s="579"/>
      <c r="H28" s="531" t="s">
        <v>98</v>
      </c>
      <c r="I28" s="532"/>
      <c r="J28" s="533"/>
      <c r="K28" s="103">
        <v>10582</v>
      </c>
      <c r="L28" s="241">
        <v>0</v>
      </c>
      <c r="M28" s="202">
        <f>L28</f>
        <v>0</v>
      </c>
      <c r="N28" s="93">
        <f>K28*M28</f>
        <v>0</v>
      </c>
      <c r="O28" s="9"/>
      <c r="P28" s="83"/>
      <c r="Q28" s="84"/>
      <c r="R28" s="84"/>
      <c r="S28" s="85"/>
      <c r="T28" s="128">
        <f>M28</f>
        <v>0</v>
      </c>
      <c r="U28" s="86">
        <f>IF($M28&lt;&gt;0,"X",0)</f>
        <v>0</v>
      </c>
      <c r="V28" s="85">
        <f>IF($M28&lt;&gt;0,"XXX",0)</f>
        <v>0</v>
      </c>
      <c r="W28" s="85">
        <f>IF($M28&lt;&gt;0,"XXX",0)</f>
        <v>0</v>
      </c>
      <c r="X28" s="85">
        <f>IF($M28&lt;&gt;0,"XXX",0)</f>
        <v>0</v>
      </c>
      <c r="Y28" s="89"/>
      <c r="Z28" s="88"/>
    </row>
    <row r="29" spans="2:26" s="1" customFormat="1" ht="30" hidden="1" customHeight="1" x14ac:dyDescent="0.35">
      <c r="B29" s="102"/>
      <c r="C29" s="323"/>
      <c r="D29" s="274"/>
      <c r="E29" s="274"/>
      <c r="F29" s="274"/>
      <c r="G29" s="104"/>
      <c r="H29" s="98"/>
      <c r="I29" s="99"/>
      <c r="J29" s="226"/>
      <c r="K29" s="103"/>
      <c r="L29" s="2"/>
      <c r="M29" s="202"/>
      <c r="N29" s="93"/>
      <c r="O29" s="9"/>
      <c r="P29" s="83"/>
      <c r="Q29" s="89"/>
      <c r="R29" s="89"/>
      <c r="S29" s="85"/>
      <c r="T29" s="128"/>
      <c r="U29" s="86"/>
      <c r="V29" s="85"/>
      <c r="W29" s="85"/>
      <c r="X29" s="85"/>
      <c r="Y29" s="89"/>
      <c r="Z29" s="88"/>
    </row>
    <row r="30" spans="2:26" s="1" customFormat="1" ht="30" customHeight="1" x14ac:dyDescent="0.35">
      <c r="B30" s="102" t="s">
        <v>694</v>
      </c>
      <c r="C30" s="318" t="s">
        <v>76</v>
      </c>
      <c r="D30" s="578" t="s">
        <v>720</v>
      </c>
      <c r="E30" s="578"/>
      <c r="F30" s="578"/>
      <c r="G30" s="579"/>
      <c r="H30" s="531" t="s">
        <v>78</v>
      </c>
      <c r="I30" s="532"/>
      <c r="J30" s="533"/>
      <c r="K30" s="103">
        <v>5256</v>
      </c>
      <c r="L30" s="241">
        <v>0</v>
      </c>
      <c r="M30" s="202">
        <f>L30</f>
        <v>0</v>
      </c>
      <c r="N30" s="93">
        <f>K30*M30</f>
        <v>0</v>
      </c>
      <c r="O30" s="394">
        <f>IF(AND(M30=0,D5&gt;0),1,0)</f>
        <v>0</v>
      </c>
      <c r="P30" s="83"/>
      <c r="Q30" s="84"/>
      <c r="R30" s="84"/>
      <c r="S30" s="85"/>
      <c r="T30" s="128">
        <f>M30</f>
        <v>0</v>
      </c>
      <c r="U30" s="86">
        <f>IF($M30&lt;&gt;0,"X",0)</f>
        <v>0</v>
      </c>
      <c r="V30" s="85">
        <f>IF($M30&lt;&gt;0,"XXX",0)</f>
        <v>0</v>
      </c>
      <c r="W30" s="85">
        <f>IF($M30&lt;&gt;0,"XXX",0)</f>
        <v>0</v>
      </c>
      <c r="X30" s="85">
        <f>IF($M30&lt;&gt;0,"XXX",0)</f>
        <v>0</v>
      </c>
      <c r="Y30" s="89"/>
      <c r="Z30" s="88"/>
    </row>
    <row r="31" spans="2:26" s="1" customFormat="1" ht="30" hidden="1" customHeight="1" x14ac:dyDescent="0.35">
      <c r="B31" s="102"/>
      <c r="C31" s="323"/>
      <c r="D31" s="276"/>
      <c r="E31" s="276"/>
      <c r="F31" s="276"/>
      <c r="G31" s="104"/>
      <c r="H31" s="98"/>
      <c r="I31" s="99"/>
      <c r="J31" s="226"/>
      <c r="K31" s="103"/>
      <c r="L31" s="2"/>
      <c r="M31" s="202"/>
      <c r="N31" s="93"/>
      <c r="O31" s="9"/>
      <c r="P31" s="83"/>
      <c r="Q31" s="89"/>
      <c r="R31" s="89"/>
      <c r="S31" s="85"/>
      <c r="T31" s="128"/>
      <c r="U31" s="86"/>
      <c r="V31" s="85"/>
      <c r="W31" s="85"/>
      <c r="X31" s="85"/>
      <c r="Y31" s="89"/>
      <c r="Z31" s="88"/>
    </row>
    <row r="32" spans="2:26" s="1" customFormat="1" ht="30" customHeight="1" x14ac:dyDescent="0.35">
      <c r="B32" s="102" t="s">
        <v>695</v>
      </c>
      <c r="C32" s="322">
        <v>2</v>
      </c>
      <c r="D32" s="578" t="s">
        <v>79</v>
      </c>
      <c r="E32" s="578"/>
      <c r="F32" s="578"/>
      <c r="G32" s="579"/>
      <c r="H32" s="531" t="s">
        <v>80</v>
      </c>
      <c r="I32" s="532"/>
      <c r="J32" s="533"/>
      <c r="K32" s="103">
        <v>6279</v>
      </c>
      <c r="L32" s="241">
        <v>0</v>
      </c>
      <c r="M32" s="202">
        <f>L32</f>
        <v>0</v>
      </c>
      <c r="N32" s="93">
        <f>K32*M32</f>
        <v>0</v>
      </c>
      <c r="O32" s="9"/>
      <c r="P32" s="83"/>
      <c r="Q32" s="84"/>
      <c r="R32" s="84"/>
      <c r="S32" s="85"/>
      <c r="T32" s="128">
        <f>M32</f>
        <v>0</v>
      </c>
      <c r="U32" s="86">
        <f>IF($M32&lt;&gt;0,"X",0)</f>
        <v>0</v>
      </c>
      <c r="V32" s="85">
        <f>IF($M32&lt;&gt;0,"XXX",0)</f>
        <v>0</v>
      </c>
      <c r="W32" s="85">
        <f>IF($M32&lt;&gt;0,"XXX",0)</f>
        <v>0</v>
      </c>
      <c r="X32" s="85">
        <f>IF($M32&lt;&gt;0,"XXX",0)</f>
        <v>0</v>
      </c>
      <c r="Y32" s="89"/>
      <c r="Z32" s="88"/>
    </row>
    <row r="33" spans="2:26" s="1" customFormat="1" ht="30" hidden="1" customHeight="1" x14ac:dyDescent="0.35">
      <c r="B33" s="102"/>
      <c r="C33" s="323"/>
      <c r="D33" s="274"/>
      <c r="E33" s="274"/>
      <c r="F33" s="274"/>
      <c r="G33" s="104"/>
      <c r="H33" s="98"/>
      <c r="I33" s="99"/>
      <c r="J33" s="226"/>
      <c r="K33" s="103"/>
      <c r="L33" s="2"/>
      <c r="M33" s="202"/>
      <c r="N33" s="93"/>
      <c r="O33" s="9"/>
      <c r="P33" s="90"/>
      <c r="Q33" s="89"/>
      <c r="R33" s="89"/>
      <c r="S33" s="85"/>
      <c r="T33" s="129"/>
      <c r="U33" s="86"/>
      <c r="V33" s="85"/>
      <c r="W33" s="85"/>
      <c r="X33" s="85"/>
      <c r="Y33" s="87"/>
      <c r="Z33" s="88"/>
    </row>
    <row r="34" spans="2:26" s="1" customFormat="1" ht="30" customHeight="1" thickBot="1" x14ac:dyDescent="0.4">
      <c r="B34" s="102" t="s">
        <v>696</v>
      </c>
      <c r="C34" s="316">
        <v>3</v>
      </c>
      <c r="D34" s="578" t="s">
        <v>99</v>
      </c>
      <c r="E34" s="578"/>
      <c r="F34" s="578"/>
      <c r="G34" s="579"/>
      <c r="H34" s="531" t="s">
        <v>100</v>
      </c>
      <c r="I34" s="532"/>
      <c r="J34" s="533"/>
      <c r="K34" s="103">
        <v>26868</v>
      </c>
      <c r="L34" s="241">
        <v>0</v>
      </c>
      <c r="M34" s="202">
        <f>L34</f>
        <v>0</v>
      </c>
      <c r="N34" s="93">
        <f>K34*M34</f>
        <v>0</v>
      </c>
      <c r="O34" s="9"/>
      <c r="P34" s="83"/>
      <c r="Q34" s="84"/>
      <c r="R34" s="136">
        <f>M34</f>
        <v>0</v>
      </c>
      <c r="S34" s="85"/>
      <c r="T34" s="128"/>
      <c r="U34" s="86">
        <f>IF($M34&lt;&gt;0,"X",0)</f>
        <v>0</v>
      </c>
      <c r="V34" s="85">
        <f>IF($M34&lt;&gt;0,"XXX",0)</f>
        <v>0</v>
      </c>
      <c r="W34" s="85">
        <f>IF($M34&lt;&gt;0,"XXX",0)</f>
        <v>0</v>
      </c>
      <c r="X34" s="85">
        <f>IF($M34&lt;&gt;0,"XXX",0)</f>
        <v>0</v>
      </c>
      <c r="Y34" s="89"/>
      <c r="Z34" s="88"/>
    </row>
    <row r="35" spans="2:26" s="1" customFormat="1" ht="30" hidden="1" customHeight="1" x14ac:dyDescent="0.35">
      <c r="B35" s="102"/>
      <c r="C35" s="274"/>
      <c r="D35" s="274"/>
      <c r="E35" s="274"/>
      <c r="F35" s="274"/>
      <c r="G35" s="104"/>
      <c r="H35" s="98"/>
      <c r="I35" s="99"/>
      <c r="J35" s="226"/>
      <c r="K35" s="103"/>
      <c r="L35" s="2"/>
      <c r="M35" s="202"/>
      <c r="N35" s="93"/>
      <c r="O35" s="9"/>
      <c r="P35" s="90"/>
      <c r="Q35" s="89"/>
      <c r="R35" s="89"/>
      <c r="S35" s="85"/>
      <c r="T35" s="129"/>
      <c r="U35" s="86"/>
      <c r="V35" s="85"/>
      <c r="W35" s="85"/>
      <c r="X35" s="85"/>
      <c r="Y35" s="87"/>
      <c r="Z35" s="88"/>
    </row>
    <row r="36" spans="2:26" s="1" customFormat="1" ht="19.8" thickBot="1" x14ac:dyDescent="0.35">
      <c r="B36" s="111" t="s">
        <v>69</v>
      </c>
      <c r="C36" s="112"/>
      <c r="D36" s="112"/>
      <c r="E36" s="112"/>
      <c r="F36" s="112"/>
      <c r="G36" s="112"/>
      <c r="H36" s="560" t="str">
        <f>IF($N$7&gt;$F$5,"hodnota není v limitu"," možno ještě rozdělit")</f>
        <v xml:space="preserve"> možno ještě rozdělit</v>
      </c>
      <c r="I36" s="560"/>
      <c r="J36" s="560"/>
      <c r="K36" s="275">
        <f>IF($N$7&gt;$F$5," ",M36 )</f>
        <v>0</v>
      </c>
      <c r="L36" s="275"/>
      <c r="M36" s="113">
        <f>F5-N36</f>
        <v>0</v>
      </c>
      <c r="N36" s="49">
        <f>SUM(N8:N35)</f>
        <v>0</v>
      </c>
      <c r="P36" s="114">
        <v>54000</v>
      </c>
      <c r="Q36" s="115">
        <v>50501</v>
      </c>
      <c r="R36" s="115">
        <v>52602</v>
      </c>
      <c r="S36" s="115">
        <v>52106</v>
      </c>
      <c r="T36" s="117">
        <v>51212</v>
      </c>
      <c r="U36" s="116">
        <v>51010</v>
      </c>
      <c r="V36" s="115">
        <v>51610</v>
      </c>
      <c r="W36" s="115">
        <v>51710</v>
      </c>
      <c r="X36" s="115">
        <v>51510</v>
      </c>
      <c r="Y36" s="117">
        <v>52510</v>
      </c>
      <c r="Z36" s="118">
        <v>60000</v>
      </c>
    </row>
    <row r="37" spans="2:26" s="1" customFormat="1" ht="21" customHeight="1" thickBot="1" x14ac:dyDescent="0.4">
      <c r="B37" s="386"/>
      <c r="C37" s="387"/>
      <c r="D37" s="387"/>
      <c r="E37" s="387"/>
      <c r="F37" s="387"/>
      <c r="G37" s="387"/>
      <c r="H37" s="387"/>
      <c r="I37" s="387"/>
      <c r="J37" s="387"/>
      <c r="K37" s="387"/>
      <c r="L37" s="387"/>
      <c r="M37" s="387"/>
      <c r="N37" s="388" t="str">
        <f>IF(N24&gt;F5/2,"šablona na využití ICT překračuje polovinu maximální dotace","")</f>
        <v/>
      </c>
      <c r="O37" s="9"/>
      <c r="P37" s="207">
        <f>SUM(P8:P35)</f>
        <v>0</v>
      </c>
      <c r="Q37" s="332">
        <f>ROUND(SUM(Q8:Q35),3)</f>
        <v>0</v>
      </c>
      <c r="R37" s="207">
        <f>SUM(R8:R35)</f>
        <v>0</v>
      </c>
      <c r="S37" s="207">
        <f>SUM(S8:S35)</f>
        <v>0</v>
      </c>
      <c r="T37" s="207">
        <f>SUM(T8:T35)</f>
        <v>0</v>
      </c>
      <c r="U37" s="208">
        <f>N38</f>
        <v>0</v>
      </c>
      <c r="V37" s="209">
        <f>IF(U37&gt;0,"XXX",0)</f>
        <v>0</v>
      </c>
      <c r="W37" s="209">
        <f>V37</f>
        <v>0</v>
      </c>
      <c r="X37" s="210">
        <f>V37</f>
        <v>0</v>
      </c>
      <c r="Y37" s="211">
        <f>ROUND(SUM(Y8:Y35),0)</f>
        <v>0</v>
      </c>
      <c r="Z37" s="212">
        <f>FLOOR(SUM(Z8:Z35),1)</f>
        <v>0</v>
      </c>
    </row>
    <row r="38" spans="2:26" s="1" customFormat="1" ht="18.75" hidden="1" customHeight="1" x14ac:dyDescent="0.35">
      <c r="B38" s="384"/>
      <c r="C38" s="385"/>
      <c r="D38" s="377">
        <f>F38+G38+H38</f>
        <v>0</v>
      </c>
      <c r="E38" s="10"/>
      <c r="F38" s="377">
        <f>N8+N10+N12+N14+N16+N26+N28+N34</f>
        <v>0</v>
      </c>
      <c r="G38" s="377">
        <f>N18+N20+N22+N32</f>
        <v>0</v>
      </c>
      <c r="H38" s="377">
        <f>N24+N30</f>
        <v>0</v>
      </c>
      <c r="I38" s="10"/>
      <c r="J38" s="10"/>
      <c r="K38" s="10"/>
      <c r="L38" s="10"/>
      <c r="M38" s="10"/>
      <c r="N38" s="324">
        <f>IF(OR(U8&lt;&gt;0,U10&lt;&gt;0,U12&lt;&gt;0,U14&lt;&gt;0,U16&lt;&gt;0,U30&lt;&gt;0,U24&lt;&gt;0,U26&lt;&gt;0,U28&lt;&gt;0,U32&lt;&gt;0,U34&lt;&gt;0),"1",0)</f>
        <v>0</v>
      </c>
      <c r="O38" s="324"/>
      <c r="P38" s="379"/>
    </row>
    <row r="39" spans="2:26" x14ac:dyDescent="0.35">
      <c r="B39" s="382"/>
      <c r="C39" s="4"/>
      <c r="D39" s="324"/>
      <c r="E39" s="324"/>
      <c r="F39" s="324"/>
      <c r="G39" s="324"/>
      <c r="H39" s="324"/>
      <c r="I39" s="324"/>
      <c r="J39" s="324"/>
      <c r="K39" s="324"/>
      <c r="L39" s="324"/>
      <c r="M39" s="324"/>
      <c r="N39" s="383"/>
      <c r="O39" s="324"/>
      <c r="P39" s="4"/>
      <c r="Q39" s="4"/>
      <c r="R39" s="4"/>
      <c r="S39" s="4"/>
      <c r="T39" s="4"/>
      <c r="U39" s="4"/>
      <c r="V39" s="4"/>
      <c r="W39" s="4"/>
      <c r="X39" s="4"/>
      <c r="Y39" s="4"/>
      <c r="Z39" s="4"/>
    </row>
  </sheetData>
  <sheetProtection algorithmName="SHA-512" hashValue="q6vaiFjQOhVD5tyb4VSTVCZMn+2Uw/eYNyU3R1eOhQUZip9ShTAV3yeyVXj9Q8ragqoKG8efNENhsxttquKgGA==" saltValue="nX365Uv8q4e6R2sQRPodJw==" spinCount="100000" sheet="1" objects="1" scenarios="1" autoFilter="0"/>
  <mergeCells count="49">
    <mergeCell ref="H32:J32"/>
    <mergeCell ref="H34:J34"/>
    <mergeCell ref="H22:J22"/>
    <mergeCell ref="H30:J30"/>
    <mergeCell ref="D32:G32"/>
    <mergeCell ref="D34:G34"/>
    <mergeCell ref="D22:G22"/>
    <mergeCell ref="D24:G24"/>
    <mergeCell ref="D26:G26"/>
    <mergeCell ref="D28:G28"/>
    <mergeCell ref="D30:G30"/>
    <mergeCell ref="H36:J36"/>
    <mergeCell ref="H24:J24"/>
    <mergeCell ref="D8:G8"/>
    <mergeCell ref="D10:G10"/>
    <mergeCell ref="D12:G12"/>
    <mergeCell ref="D14:G14"/>
    <mergeCell ref="D16:G16"/>
    <mergeCell ref="H8:J8"/>
    <mergeCell ref="H10:J10"/>
    <mergeCell ref="H26:J26"/>
    <mergeCell ref="H28:J28"/>
    <mergeCell ref="H20:J20"/>
    <mergeCell ref="H18:J18"/>
    <mergeCell ref="D18:G18"/>
    <mergeCell ref="D20:G20"/>
    <mergeCell ref="H12:J12"/>
    <mergeCell ref="B3:G3"/>
    <mergeCell ref="B7:G7"/>
    <mergeCell ref="H7:J7"/>
    <mergeCell ref="N2:N6"/>
    <mergeCell ref="H2:J6"/>
    <mergeCell ref="Z2:Z5"/>
    <mergeCell ref="Q2:Q5"/>
    <mergeCell ref="U6:Y6"/>
    <mergeCell ref="S2:S5"/>
    <mergeCell ref="T2:T5"/>
    <mergeCell ref="U2:U5"/>
    <mergeCell ref="V2:V5"/>
    <mergeCell ref="W2:W5"/>
    <mergeCell ref="X2:X5"/>
    <mergeCell ref="P6:T6"/>
    <mergeCell ref="R2:R5"/>
    <mergeCell ref="H14:J14"/>
    <mergeCell ref="H16:J16"/>
    <mergeCell ref="Y2:Y5"/>
    <mergeCell ref="K2:K6"/>
    <mergeCell ref="L2:L6"/>
    <mergeCell ref="P2:P5"/>
  </mergeCells>
  <conditionalFormatting sqref="L10 L8 L12 L14">
    <cfRule type="expression" dxfId="25" priority="21">
      <formula>$E$5="Ano"</formula>
    </cfRule>
  </conditionalFormatting>
  <conditionalFormatting sqref="D5">
    <cfRule type="cellIs" dxfId="24" priority="8" stopIfTrue="1" operator="lessThan">
      <formula>0</formula>
    </cfRule>
    <cfRule type="cellIs" dxfId="23" priority="9" operator="greaterThan">
      <formula>2000</formula>
    </cfRule>
  </conditionalFormatting>
  <conditionalFormatting sqref="H36:N36 H7:N7">
    <cfRule type="expression" dxfId="22" priority="22" stopIfTrue="1">
      <formula>$N$36&gt;$F$5</formula>
    </cfRule>
    <cfRule type="expression" dxfId="21" priority="23" stopIfTrue="1">
      <formula>$N$36&lt;#REF!</formula>
    </cfRule>
    <cfRule type="expression" dxfId="20" priority="24">
      <formula>$N$36&gt;#REF!</formula>
    </cfRule>
  </conditionalFormatting>
  <conditionalFormatting sqref="D5">
    <cfRule type="expression" dxfId="19" priority="7">
      <formula>$M$6=1</formula>
    </cfRule>
  </conditionalFormatting>
  <conditionalFormatting sqref="L24 N24">
    <cfRule type="expression" dxfId="18" priority="3">
      <formula>$N24&gt;$F$5/2</formula>
    </cfRule>
  </conditionalFormatting>
  <conditionalFormatting sqref="N30">
    <cfRule type="expression" dxfId="17" priority="2">
      <formula>$O$30=1</formula>
    </cfRule>
  </conditionalFormatting>
  <conditionalFormatting sqref="L30">
    <cfRule type="expression" dxfId="16" priority="1">
      <formula>$O$30=1</formula>
    </cfRule>
  </conditionalFormatting>
  <dataValidations count="6">
    <dataValidation type="whole" allowBlank="1" showInputMessage="1" showErrorMessage="1" sqref="L9 L11 L13 L23 L15:L21 L25:L35">
      <formula1>0</formula1>
      <formula2>999999</formula2>
    </dataValidation>
    <dataValidation type="list" allowBlank="1" showInputMessage="1" showErrorMessage="1" sqref="E5">
      <formula1>"Ano,Ne"</formula1>
    </dataValidation>
    <dataValidation type="whole" allowBlank="1" showInputMessage="1" showErrorMessage="1" sqref="L8 L14 L12 L10">
      <formula1>0</formula1>
      <formula2>1000</formula2>
    </dataValidation>
    <dataValidation type="list" allowBlank="1" showInputMessage="1" showErrorMessage="1" error="vyberte možnost z nabídky" prompt="vyberte z nabídky jednu možnost" sqref="D24:G24">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4">
      <formula1>0</formula1>
      <formula2>999999</formula2>
    </dataValidation>
    <dataValidation type="whole" allowBlank="1" showInputMessage="1" showErrorMessage="1" prompt="Vyplňte do listu &quot;stáž ZŠ&quot;" sqref="L22">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ColWidth="9.21875" defaultRowHeight="14.4" x14ac:dyDescent="0.3"/>
  <cols>
    <col min="1" max="1" width="1.77734375" style="365" customWidth="1"/>
    <col min="2" max="2" width="13.77734375" style="365" customWidth="1"/>
    <col min="3" max="3" width="8.77734375" style="365" hidden="1" customWidth="1"/>
    <col min="4" max="4" width="16.77734375" style="365" customWidth="1"/>
    <col min="5" max="5" width="0" style="365" hidden="1" customWidth="1"/>
    <col min="6" max="6" width="14.5546875" style="365" customWidth="1"/>
    <col min="7" max="7" width="28.44140625" style="365" customWidth="1"/>
    <col min="8" max="8" width="15.77734375" style="365" customWidth="1"/>
    <col min="9" max="9" width="29.21875" style="365" customWidth="1"/>
    <col min="10" max="10" width="18.5546875" style="365" customWidth="1"/>
    <col min="11" max="11" width="12.77734375" style="365" customWidth="1"/>
    <col min="12" max="12" width="14.77734375" style="365" customWidth="1"/>
    <col min="13" max="13" width="0" style="365" hidden="1" customWidth="1"/>
    <col min="14" max="14" width="5.5546875" style="365" hidden="1" customWidth="1"/>
    <col min="15" max="15" width="7.21875" style="365" hidden="1" customWidth="1"/>
    <col min="16" max="16384" width="9.21875" style="365"/>
  </cols>
  <sheetData>
    <row r="1" spans="1:15" ht="15" thickBot="1" x14ac:dyDescent="0.35">
      <c r="A1" s="278"/>
      <c r="B1" s="278"/>
      <c r="C1" s="279"/>
      <c r="D1" s="278"/>
      <c r="E1" s="278"/>
      <c r="F1" s="278"/>
      <c r="G1" s="278"/>
      <c r="H1" s="278"/>
      <c r="I1" s="280"/>
      <c r="J1" s="278"/>
      <c r="K1" s="278"/>
      <c r="L1" s="278"/>
      <c r="M1" s="280"/>
      <c r="N1" s="280"/>
      <c r="O1" s="280"/>
    </row>
    <row r="2" spans="1:15" ht="6.75" customHeight="1" x14ac:dyDescent="0.4">
      <c r="A2" s="4"/>
      <c r="B2" s="281"/>
      <c r="C2" s="282"/>
      <c r="D2" s="283"/>
      <c r="E2" s="283"/>
      <c r="F2" s="284"/>
      <c r="G2" s="285"/>
      <c r="H2" s="285"/>
      <c r="I2" s="285"/>
      <c r="J2" s="285"/>
      <c r="K2" s="285"/>
      <c r="L2" s="286"/>
      <c r="M2" s="583" t="s">
        <v>115</v>
      </c>
      <c r="N2" s="583" t="s">
        <v>116</v>
      </c>
      <c r="O2" s="583" t="s">
        <v>701</v>
      </c>
    </row>
    <row r="3" spans="1:15" ht="48.75" customHeight="1" x14ac:dyDescent="0.4">
      <c r="A3" s="1"/>
      <c r="B3" s="342"/>
      <c r="C3" s="343"/>
      <c r="D3" s="585" t="s">
        <v>707</v>
      </c>
      <c r="E3" s="585"/>
      <c r="F3" s="585"/>
      <c r="G3" s="585"/>
      <c r="H3" s="585"/>
      <c r="I3" s="585"/>
      <c r="J3" s="585"/>
      <c r="K3" s="362"/>
      <c r="L3" s="344"/>
      <c r="M3" s="583"/>
      <c r="N3" s="583"/>
      <c r="O3" s="583"/>
    </row>
    <row r="4" spans="1:15" ht="6.75" customHeight="1" thickBot="1" x14ac:dyDescent="0.4">
      <c r="A4" s="4"/>
      <c r="B4" s="586"/>
      <c r="C4" s="587"/>
      <c r="D4" s="588"/>
      <c r="E4" s="588"/>
      <c r="F4" s="588"/>
      <c r="G4" s="588"/>
      <c r="H4" s="588"/>
      <c r="I4" s="588"/>
      <c r="J4" s="588"/>
      <c r="K4" s="588"/>
      <c r="L4" s="589"/>
      <c r="M4" s="583"/>
      <c r="N4" s="583"/>
      <c r="O4" s="583"/>
    </row>
    <row r="5" spans="1:15" ht="38.25" customHeight="1" thickBot="1" x14ac:dyDescent="0.35">
      <c r="A5" s="7"/>
      <c r="B5" s="590" t="s">
        <v>709</v>
      </c>
      <c r="C5" s="592" t="s">
        <v>700</v>
      </c>
      <c r="D5" s="363" t="s">
        <v>117</v>
      </c>
      <c r="E5" s="288"/>
      <c r="F5" s="364" t="s">
        <v>118</v>
      </c>
      <c r="G5" s="594" t="s">
        <v>119</v>
      </c>
      <c r="H5" s="595"/>
      <c r="I5" s="596" t="s">
        <v>120</v>
      </c>
      <c r="J5" s="597"/>
      <c r="K5" s="598" t="s">
        <v>710</v>
      </c>
      <c r="L5" s="600" t="s">
        <v>711</v>
      </c>
      <c r="M5" s="583"/>
      <c r="N5" s="583"/>
      <c r="O5" s="583"/>
    </row>
    <row r="6" spans="1:15" ht="33" customHeight="1" thickBot="1" x14ac:dyDescent="0.35">
      <c r="A6" s="7"/>
      <c r="B6" s="591"/>
      <c r="C6" s="593"/>
      <c r="D6" s="602" t="s">
        <v>712</v>
      </c>
      <c r="E6" s="602"/>
      <c r="F6" s="603"/>
      <c r="G6" s="604" t="s">
        <v>121</v>
      </c>
      <c r="H6" s="603"/>
      <c r="I6" s="604" t="s">
        <v>122</v>
      </c>
      <c r="J6" s="603"/>
      <c r="K6" s="599"/>
      <c r="L6" s="601"/>
      <c r="M6" s="584"/>
      <c r="N6" s="584"/>
      <c r="O6" s="584"/>
    </row>
    <row r="7" spans="1:15" ht="25.05" customHeight="1" x14ac:dyDescent="0.3">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row>
    <row r="8" spans="1:15" ht="25.05" customHeight="1" x14ac:dyDescent="0.3">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row>
    <row r="9" spans="1:15" ht="25.05" customHeight="1" x14ac:dyDescent="0.3">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row>
    <row r="10" spans="1:15" ht="25.05" customHeight="1" x14ac:dyDescent="0.3">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row>
    <row r="11" spans="1:15" ht="25.05" customHeight="1" x14ac:dyDescent="0.3">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row>
    <row r="12" spans="1:15" ht="25.05" customHeight="1" x14ac:dyDescent="0.3">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row>
    <row r="13" spans="1:15" ht="25.05" customHeight="1" x14ac:dyDescent="0.3">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row>
    <row r="14" spans="1:15" ht="25.05" customHeight="1" x14ac:dyDescent="0.3">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row>
    <row r="15" spans="1:15" ht="25.05" customHeight="1" x14ac:dyDescent="0.3">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row>
    <row r="16" spans="1:15" ht="25.05" customHeight="1" x14ac:dyDescent="0.3">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row>
    <row r="17" spans="1:15" ht="25.05" customHeight="1" x14ac:dyDescent="0.3">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row>
    <row r="18" spans="1:15" ht="25.05" customHeight="1" x14ac:dyDescent="0.3">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row>
    <row r="19" spans="1:15" ht="25.05" customHeight="1" x14ac:dyDescent="0.3">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row>
    <row r="20" spans="1:15" ht="25.05" customHeight="1" x14ac:dyDescent="0.3">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row>
    <row r="21" spans="1:15" ht="25.05" customHeight="1" x14ac:dyDescent="0.3">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row>
    <row r="22" spans="1:15" ht="25.05" customHeight="1" x14ac:dyDescent="0.3">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row>
    <row r="23" spans="1:15" ht="25.05" customHeight="1" x14ac:dyDescent="0.3">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row>
    <row r="24" spans="1:15" ht="25.05" customHeight="1" x14ac:dyDescent="0.3">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row>
    <row r="25" spans="1:15" ht="25.05" customHeight="1" x14ac:dyDescent="0.3">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row>
    <row r="26" spans="1:15" ht="25.05" customHeight="1" x14ac:dyDescent="0.3">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row>
    <row r="27" spans="1:15" ht="25.05" customHeight="1" x14ac:dyDescent="0.3">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row>
    <row r="28" spans="1:15" ht="25.05" customHeight="1" x14ac:dyDescent="0.3">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row>
    <row r="29" spans="1:15" ht="25.05" customHeight="1" x14ac:dyDescent="0.3">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row>
    <row r="30" spans="1:15" ht="25.05" customHeight="1" x14ac:dyDescent="0.3">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row>
    <row r="31" spans="1:15" ht="25.05" customHeight="1" x14ac:dyDescent="0.3">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row>
    <row r="32" spans="1:15" ht="25.05" customHeight="1" x14ac:dyDescent="0.3">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row>
    <row r="33" spans="1:15" ht="25.05" customHeight="1" x14ac:dyDescent="0.3">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row>
    <row r="34" spans="1:15" ht="25.05" customHeight="1" x14ac:dyDescent="0.3">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row>
    <row r="35" spans="1:15" ht="25.05" customHeight="1" x14ac:dyDescent="0.3">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row>
    <row r="36" spans="1:15" ht="25.05" customHeight="1" x14ac:dyDescent="0.3">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row>
    <row r="37" spans="1:15" ht="25.05" customHeight="1" x14ac:dyDescent="0.3">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row>
    <row r="38" spans="1:15" ht="25.05" customHeight="1" x14ac:dyDescent="0.3">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row>
    <row r="39" spans="1:15" ht="25.05" customHeight="1" x14ac:dyDescent="0.3">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row>
    <row r="40" spans="1:15" ht="25.05" customHeight="1" x14ac:dyDescent="0.3">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row>
    <row r="41" spans="1:15" ht="25.05" customHeight="1" x14ac:dyDescent="0.3">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row>
    <row r="42" spans="1:15" ht="25.05" customHeight="1" x14ac:dyDescent="0.3">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row>
    <row r="43" spans="1:15" ht="25.05" customHeight="1" x14ac:dyDescent="0.3">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row>
    <row r="44" spans="1:15" ht="25.05" customHeight="1" x14ac:dyDescent="0.3">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row>
    <row r="45" spans="1:15" ht="25.05" customHeight="1" x14ac:dyDescent="0.3">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row>
    <row r="46" spans="1:15" ht="25.05" customHeight="1" x14ac:dyDescent="0.3">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row>
    <row r="47" spans="1:15" ht="25.05" customHeight="1" x14ac:dyDescent="0.3">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row>
    <row r="48" spans="1:15" ht="25.05" customHeight="1" x14ac:dyDescent="0.3">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row>
    <row r="49" spans="1:15" ht="25.05" customHeight="1" x14ac:dyDescent="0.3">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row>
    <row r="50" spans="1:15" ht="25.05" customHeight="1" x14ac:dyDescent="0.3">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row>
    <row r="51" spans="1:15" ht="25.05" customHeight="1" x14ac:dyDescent="0.3">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row>
    <row r="52" spans="1:15" ht="25.05" customHeight="1" x14ac:dyDescent="0.3">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row>
    <row r="53" spans="1:15" ht="25.05" customHeight="1" x14ac:dyDescent="0.3">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row>
    <row r="54" spans="1:15" ht="25.05" customHeight="1" x14ac:dyDescent="0.3">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row>
    <row r="55" spans="1:15" ht="25.05" customHeight="1" x14ac:dyDescent="0.3">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row>
    <row r="56" spans="1:15" ht="25.05" customHeight="1" thickBot="1" x14ac:dyDescent="0.35">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row>
    <row r="57" spans="1:15" ht="18" hidden="1" customHeight="1" x14ac:dyDescent="0.3">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row>
    <row r="58" spans="1:15" ht="18" hidden="1" customHeight="1" x14ac:dyDescent="0.3">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row>
    <row r="59" spans="1:15" ht="18" hidden="1" customHeight="1" x14ac:dyDescent="0.3">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row>
    <row r="60" spans="1:15" ht="18" hidden="1" customHeight="1" x14ac:dyDescent="0.3">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row>
    <row r="61" spans="1:15" ht="18" hidden="1" customHeight="1" x14ac:dyDescent="0.3">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row>
    <row r="62" spans="1:15" ht="18" hidden="1" customHeight="1" x14ac:dyDescent="0.3">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row>
    <row r="63" spans="1:15" ht="18" hidden="1" customHeight="1" x14ac:dyDescent="0.3">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row>
    <row r="64" spans="1:15" ht="18" hidden="1" customHeight="1" x14ac:dyDescent="0.3">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row>
    <row r="65" spans="1:15" ht="18" hidden="1" customHeight="1" x14ac:dyDescent="0.3">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row>
    <row r="66" spans="1:15" ht="18" hidden="1" customHeight="1" x14ac:dyDescent="0.3">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row>
    <row r="67" spans="1:15" ht="18" hidden="1" customHeight="1" x14ac:dyDescent="0.3">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row>
    <row r="68" spans="1:15" ht="18" hidden="1" customHeight="1" x14ac:dyDescent="0.3">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row>
    <row r="69" spans="1:15" ht="18" hidden="1" customHeight="1" x14ac:dyDescent="0.3">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row>
    <row r="70" spans="1:15" ht="18" hidden="1" customHeight="1" x14ac:dyDescent="0.3">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row>
    <row r="71" spans="1:15" ht="18" hidden="1" customHeight="1" x14ac:dyDescent="0.3">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row>
    <row r="72" spans="1:15" ht="18" hidden="1" customHeight="1" x14ac:dyDescent="0.3">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row>
    <row r="73" spans="1:15" ht="18" hidden="1" customHeight="1" x14ac:dyDescent="0.3">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row>
    <row r="74" spans="1:15" ht="18" hidden="1" customHeight="1" x14ac:dyDescent="0.3">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row>
    <row r="75" spans="1:15" ht="18" hidden="1" customHeight="1" x14ac:dyDescent="0.3">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row>
    <row r="76" spans="1:15" ht="18" hidden="1" customHeight="1" x14ac:dyDescent="0.3">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row>
    <row r="77" spans="1:15" ht="18" hidden="1" customHeight="1" x14ac:dyDescent="0.3">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row>
    <row r="78" spans="1:15" ht="18" hidden="1" customHeight="1" x14ac:dyDescent="0.3">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row>
    <row r="79" spans="1:15" ht="18" hidden="1" customHeight="1" x14ac:dyDescent="0.3">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row>
    <row r="80" spans="1:15" ht="18" hidden="1" customHeight="1" x14ac:dyDescent="0.3">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row>
    <row r="81" spans="1:15" ht="18" hidden="1" customHeight="1" x14ac:dyDescent="0.3">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row>
    <row r="82" spans="1:15" ht="18" hidden="1" customHeight="1" x14ac:dyDescent="0.3">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row>
    <row r="83" spans="1:15" ht="18" hidden="1" customHeight="1" x14ac:dyDescent="0.3">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row>
    <row r="84" spans="1:15" ht="18" hidden="1" customHeight="1" x14ac:dyDescent="0.3">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row>
    <row r="85" spans="1:15" ht="18" hidden="1" customHeight="1" x14ac:dyDescent="0.3">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row>
    <row r="86" spans="1:15" ht="18" hidden="1" customHeight="1" x14ac:dyDescent="0.3">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row>
    <row r="87" spans="1:15" ht="18" hidden="1" customHeight="1" x14ac:dyDescent="0.3">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row>
    <row r="88" spans="1:15" ht="18" hidden="1" customHeight="1" x14ac:dyDescent="0.3">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row>
    <row r="89" spans="1:15" ht="18" hidden="1" customHeight="1" x14ac:dyDescent="0.3">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row>
    <row r="90" spans="1:15" ht="18" hidden="1" customHeight="1" x14ac:dyDescent="0.3">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row>
    <row r="91" spans="1:15" ht="18" hidden="1" customHeight="1" x14ac:dyDescent="0.3">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row>
    <row r="92" spans="1:15" ht="18" hidden="1" customHeight="1" x14ac:dyDescent="0.3">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row>
    <row r="93" spans="1:15" ht="18" hidden="1" customHeight="1" x14ac:dyDescent="0.3">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row>
    <row r="94" spans="1:15" ht="18" hidden="1" customHeight="1" x14ac:dyDescent="0.3">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row>
    <row r="95" spans="1:15" ht="18" hidden="1" customHeight="1" x14ac:dyDescent="0.3">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row>
    <row r="96" spans="1:15" ht="18" hidden="1" customHeight="1" x14ac:dyDescent="0.3">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row>
    <row r="97" spans="1:15" ht="18" hidden="1" customHeight="1" x14ac:dyDescent="0.3">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row>
    <row r="98" spans="1:15" ht="18" hidden="1" customHeight="1" x14ac:dyDescent="0.3">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row>
    <row r="99" spans="1:15" ht="18" hidden="1" customHeight="1" x14ac:dyDescent="0.3">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row>
    <row r="100" spans="1:15" ht="18" hidden="1" customHeight="1" x14ac:dyDescent="0.3">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row>
    <row r="101" spans="1:15" ht="18" hidden="1" customHeight="1" x14ac:dyDescent="0.3">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row>
    <row r="102" spans="1:15" ht="18" hidden="1" customHeight="1" x14ac:dyDescent="0.3">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row>
    <row r="103" spans="1:15" ht="18" hidden="1" customHeight="1" x14ac:dyDescent="0.3">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row>
    <row r="104" spans="1:15" ht="18" hidden="1" customHeight="1" x14ac:dyDescent="0.3">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row>
    <row r="105" spans="1:15" ht="18" hidden="1" customHeight="1" x14ac:dyDescent="0.3">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row>
    <row r="106" spans="1:15" ht="18" hidden="1" customHeight="1" x14ac:dyDescent="0.3">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row>
    <row r="107" spans="1:15" ht="18" hidden="1" customHeight="1" x14ac:dyDescent="0.3">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row>
    <row r="108" spans="1:15" ht="18" hidden="1" customHeight="1" x14ac:dyDescent="0.3">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row>
    <row r="109" spans="1:15" ht="18" hidden="1" customHeight="1" x14ac:dyDescent="0.3">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row>
    <row r="110" spans="1:15" ht="18" hidden="1" customHeight="1" x14ac:dyDescent="0.3">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row>
    <row r="111" spans="1:15" ht="18" hidden="1" customHeight="1" x14ac:dyDescent="0.3">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row>
    <row r="112" spans="1:15" ht="18" hidden="1" customHeight="1" x14ac:dyDescent="0.3">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row>
    <row r="113" spans="1:15" ht="18" hidden="1" customHeight="1" x14ac:dyDescent="0.3">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row>
    <row r="114" spans="1:15" ht="18" hidden="1" customHeight="1" x14ac:dyDescent="0.3">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row>
    <row r="115" spans="1:15" ht="18" hidden="1" customHeight="1" x14ac:dyDescent="0.3">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row>
    <row r="116" spans="1:15" ht="18" hidden="1" customHeight="1" x14ac:dyDescent="0.3">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row>
    <row r="117" spans="1:15" ht="18" hidden="1" customHeight="1" x14ac:dyDescent="0.3">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row>
    <row r="118" spans="1:15" ht="18" hidden="1" customHeight="1" x14ac:dyDescent="0.3">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row>
    <row r="119" spans="1:15" ht="18" hidden="1" customHeight="1" x14ac:dyDescent="0.3">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row>
    <row r="120" spans="1:15" ht="18" hidden="1" customHeight="1" x14ac:dyDescent="0.3">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row>
    <row r="121" spans="1:15" ht="18" hidden="1" customHeight="1" x14ac:dyDescent="0.3">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row>
    <row r="122" spans="1:15" ht="18" hidden="1" customHeight="1" x14ac:dyDescent="0.3">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row>
    <row r="123" spans="1:15" ht="18" hidden="1" customHeight="1" x14ac:dyDescent="0.3">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row>
    <row r="124" spans="1:15" ht="18" hidden="1" customHeight="1" x14ac:dyDescent="0.3">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row>
    <row r="125" spans="1:15" ht="18" hidden="1" customHeight="1" x14ac:dyDescent="0.3">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row>
    <row r="126" spans="1:15" ht="18" hidden="1" customHeight="1" x14ac:dyDescent="0.3">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row>
    <row r="127" spans="1:15" ht="18" hidden="1" customHeight="1" x14ac:dyDescent="0.3">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row>
    <row r="128" spans="1:15" ht="18" hidden="1" customHeight="1" x14ac:dyDescent="0.3">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row>
    <row r="129" spans="1:15" ht="18" hidden="1" customHeight="1" x14ac:dyDescent="0.3">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row>
    <row r="130" spans="1:15" ht="18" hidden="1" customHeight="1" x14ac:dyDescent="0.3">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row>
    <row r="131" spans="1:15" ht="18" hidden="1" customHeight="1" x14ac:dyDescent="0.3">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row>
    <row r="132" spans="1:15" ht="18" hidden="1" customHeight="1" x14ac:dyDescent="0.3">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row>
    <row r="133" spans="1:15" ht="18" hidden="1" customHeight="1" x14ac:dyDescent="0.3">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row>
    <row r="134" spans="1:15" ht="18" hidden="1" customHeight="1" x14ac:dyDescent="0.3">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row>
    <row r="135" spans="1:15" ht="18" hidden="1" customHeight="1" x14ac:dyDescent="0.3">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row>
    <row r="136" spans="1:15" ht="18" hidden="1" customHeight="1" x14ac:dyDescent="0.3">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row>
    <row r="137" spans="1:15" ht="18" hidden="1" customHeight="1" x14ac:dyDescent="0.3">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row>
    <row r="138" spans="1:15" ht="18" hidden="1" customHeight="1" x14ac:dyDescent="0.3">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row>
    <row r="139" spans="1:15" ht="18" hidden="1" customHeight="1" x14ac:dyDescent="0.3">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row>
    <row r="140" spans="1:15" ht="18" hidden="1" customHeight="1" x14ac:dyDescent="0.3">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row>
    <row r="141" spans="1:15" ht="18" hidden="1" customHeight="1" x14ac:dyDescent="0.3">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row>
    <row r="142" spans="1:15" ht="18" hidden="1" customHeight="1" x14ac:dyDescent="0.3">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row>
    <row r="143" spans="1:15" ht="18" hidden="1" customHeight="1" x14ac:dyDescent="0.3">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row>
    <row r="144" spans="1:15" ht="18" hidden="1" customHeight="1" x14ac:dyDescent="0.3">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row>
    <row r="145" spans="1:15" ht="18" hidden="1" customHeight="1" x14ac:dyDescent="0.3">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row>
    <row r="146" spans="1:15" ht="18" hidden="1" customHeight="1" x14ac:dyDescent="0.3">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row>
    <row r="147" spans="1:15" ht="18" hidden="1" customHeight="1" x14ac:dyDescent="0.3">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row>
    <row r="148" spans="1:15" ht="18" hidden="1" customHeight="1" x14ac:dyDescent="0.3">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row>
    <row r="149" spans="1:15" ht="18" hidden="1" customHeight="1" x14ac:dyDescent="0.3">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row>
    <row r="150" spans="1:15" ht="18" hidden="1" customHeight="1" x14ac:dyDescent="0.3">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row>
    <row r="151" spans="1:15" ht="18" hidden="1" customHeight="1" x14ac:dyDescent="0.3">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row>
    <row r="152" spans="1:15" ht="18" hidden="1" customHeight="1" x14ac:dyDescent="0.3">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row>
    <row r="153" spans="1:15" ht="18" hidden="1" customHeight="1" x14ac:dyDescent="0.3">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row>
    <row r="154" spans="1:15" ht="18" hidden="1" customHeight="1" x14ac:dyDescent="0.3">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row>
    <row r="155" spans="1:15" ht="18" hidden="1" customHeight="1" x14ac:dyDescent="0.3">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row>
    <row r="156" spans="1:15" ht="18" hidden="1" customHeight="1" x14ac:dyDescent="0.3">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row>
    <row r="157" spans="1:15" ht="18" hidden="1" customHeight="1" x14ac:dyDescent="0.3">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row>
    <row r="158" spans="1:15" ht="18" hidden="1" customHeight="1" x14ac:dyDescent="0.3">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row>
    <row r="159" spans="1:15" ht="18" hidden="1" customHeight="1" x14ac:dyDescent="0.3">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row>
    <row r="160" spans="1:15" ht="18" hidden="1" customHeight="1" x14ac:dyDescent="0.3">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row>
    <row r="161" spans="1:15" ht="18" hidden="1" customHeight="1" x14ac:dyDescent="0.3">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row>
    <row r="162" spans="1:15" ht="18" hidden="1" customHeight="1" x14ac:dyDescent="0.3">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row>
    <row r="163" spans="1:15" ht="18" hidden="1" customHeight="1" x14ac:dyDescent="0.3">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row>
    <row r="164" spans="1:15" ht="18" hidden="1" customHeight="1" x14ac:dyDescent="0.3">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row>
    <row r="165" spans="1:15" ht="18" hidden="1" customHeight="1" x14ac:dyDescent="0.3">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row>
    <row r="166" spans="1:15" ht="18" hidden="1" customHeight="1" x14ac:dyDescent="0.3">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row>
    <row r="167" spans="1:15" ht="18" hidden="1" customHeight="1" x14ac:dyDescent="0.3">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row>
    <row r="168" spans="1:15" ht="18" hidden="1" customHeight="1" x14ac:dyDescent="0.3">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row>
    <row r="169" spans="1:15" ht="18" hidden="1" customHeight="1" x14ac:dyDescent="0.3">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row>
    <row r="170" spans="1:15" ht="18" hidden="1" customHeight="1" x14ac:dyDescent="0.3">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row>
    <row r="171" spans="1:15" ht="18" hidden="1" customHeight="1" x14ac:dyDescent="0.3">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row>
    <row r="172" spans="1:15" ht="18" hidden="1" customHeight="1" x14ac:dyDescent="0.3">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row>
    <row r="173" spans="1:15" ht="18" hidden="1" customHeight="1" x14ac:dyDescent="0.3">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row>
    <row r="174" spans="1:15" ht="18" hidden="1" customHeight="1" x14ac:dyDescent="0.3">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row>
    <row r="175" spans="1:15" ht="18" hidden="1" customHeight="1" x14ac:dyDescent="0.3">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row>
    <row r="176" spans="1:15" ht="18" hidden="1" customHeight="1" x14ac:dyDescent="0.3">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row>
    <row r="177" spans="1:15" ht="18" hidden="1" customHeight="1" x14ac:dyDescent="0.3">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row>
    <row r="178" spans="1:15" ht="18" hidden="1" customHeight="1" x14ac:dyDescent="0.3">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row>
    <row r="179" spans="1:15" ht="18" hidden="1" customHeight="1" x14ac:dyDescent="0.3">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row>
    <row r="180" spans="1:15" ht="18" hidden="1" customHeight="1" x14ac:dyDescent="0.3">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row>
    <row r="181" spans="1:15" ht="18" hidden="1" customHeight="1" x14ac:dyDescent="0.3">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row>
    <row r="182" spans="1:15" ht="18" hidden="1" customHeight="1" x14ac:dyDescent="0.3">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row>
    <row r="183" spans="1:15" ht="18" hidden="1" customHeight="1" x14ac:dyDescent="0.3">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row>
    <row r="184" spans="1:15" ht="18" hidden="1" customHeight="1" x14ac:dyDescent="0.3">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row>
    <row r="185" spans="1:15" ht="18" hidden="1" customHeight="1" x14ac:dyDescent="0.3">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row>
    <row r="186" spans="1:15" ht="18" hidden="1" customHeight="1" x14ac:dyDescent="0.3">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row>
    <row r="187" spans="1:15" ht="18" hidden="1" customHeight="1" x14ac:dyDescent="0.3">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row>
    <row r="188" spans="1:15" ht="18" hidden="1" customHeight="1" x14ac:dyDescent="0.3">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row>
    <row r="189" spans="1:15" ht="18" hidden="1" customHeight="1" x14ac:dyDescent="0.3">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row>
    <row r="190" spans="1:15" ht="18" hidden="1" customHeight="1" x14ac:dyDescent="0.3">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row>
    <row r="191" spans="1:15" ht="18" hidden="1" customHeight="1" x14ac:dyDescent="0.3">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row>
    <row r="192" spans="1:15" ht="18" hidden="1" customHeight="1" x14ac:dyDescent="0.3">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row>
    <row r="193" spans="1:15" ht="18" hidden="1" customHeight="1" x14ac:dyDescent="0.3">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row>
    <row r="194" spans="1:15" ht="18" hidden="1" customHeight="1" x14ac:dyDescent="0.3">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row>
    <row r="195" spans="1:15" ht="18" hidden="1" customHeight="1" x14ac:dyDescent="0.3">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row>
    <row r="196" spans="1:15" ht="18" hidden="1" customHeight="1" x14ac:dyDescent="0.3">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row>
    <row r="197" spans="1:15" ht="18" hidden="1" customHeight="1" x14ac:dyDescent="0.3">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row>
    <row r="198" spans="1:15" ht="18" hidden="1" customHeight="1" x14ac:dyDescent="0.3">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row>
    <row r="199" spans="1:15" ht="18" hidden="1" customHeight="1" x14ac:dyDescent="0.3">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row>
    <row r="200" spans="1:15" ht="18" hidden="1" customHeight="1" x14ac:dyDescent="0.3">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row>
    <row r="201" spans="1:15" ht="18" hidden="1" customHeight="1" x14ac:dyDescent="0.3">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row>
    <row r="202" spans="1:15" ht="18" hidden="1" customHeight="1" x14ac:dyDescent="0.3">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row>
    <row r="203" spans="1:15" ht="18" hidden="1" customHeight="1" x14ac:dyDescent="0.3">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row>
    <row r="204" spans="1:15" ht="18" hidden="1" customHeight="1" x14ac:dyDescent="0.3">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row>
    <row r="205" spans="1:15" ht="18" hidden="1" customHeight="1" x14ac:dyDescent="0.3">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row>
    <row r="206" spans="1:15" ht="18" hidden="1" customHeight="1" x14ac:dyDescent="0.3">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row>
    <row r="207" spans="1:15" ht="18" hidden="1" customHeight="1" x14ac:dyDescent="0.3">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row>
    <row r="208" spans="1:15" ht="18" hidden="1" customHeight="1" x14ac:dyDescent="0.3">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row>
    <row r="209" spans="1:15" ht="18" hidden="1" customHeight="1" x14ac:dyDescent="0.3">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row>
    <row r="210" spans="1:15" ht="18" hidden="1" customHeight="1" x14ac:dyDescent="0.3">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row>
    <row r="211" spans="1:15" ht="18" hidden="1" customHeight="1" x14ac:dyDescent="0.3">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row>
    <row r="212" spans="1:15" ht="18" hidden="1" customHeight="1" x14ac:dyDescent="0.3">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row>
    <row r="213" spans="1:15" ht="18" hidden="1" customHeight="1" x14ac:dyDescent="0.3">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row>
    <row r="214" spans="1:15" ht="18" hidden="1" customHeight="1" x14ac:dyDescent="0.3">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row>
    <row r="215" spans="1:15" ht="18" hidden="1" customHeight="1" x14ac:dyDescent="0.3">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row>
    <row r="216" spans="1:15" ht="18" hidden="1" customHeight="1" x14ac:dyDescent="0.3">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row>
    <row r="217" spans="1:15" ht="18" hidden="1" customHeight="1" x14ac:dyDescent="0.3">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row>
    <row r="218" spans="1:15" ht="18" hidden="1" customHeight="1" x14ac:dyDescent="0.3">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row>
    <row r="219" spans="1:15" ht="18" hidden="1" customHeight="1" x14ac:dyDescent="0.3">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row>
    <row r="220" spans="1:15" ht="18" hidden="1" customHeight="1" x14ac:dyDescent="0.3">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row>
    <row r="221" spans="1:15" ht="18" hidden="1" customHeight="1" x14ac:dyDescent="0.3">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row>
    <row r="222" spans="1:15" ht="18" hidden="1" customHeight="1" x14ac:dyDescent="0.3">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row>
    <row r="223" spans="1:15" ht="18" hidden="1" customHeight="1" x14ac:dyDescent="0.3">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row>
    <row r="224" spans="1:15" ht="18" hidden="1" customHeight="1" x14ac:dyDescent="0.3">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row>
    <row r="225" spans="1:15" ht="18" hidden="1" customHeight="1" x14ac:dyDescent="0.3">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row>
    <row r="226" spans="1:15" ht="18" hidden="1" customHeight="1" x14ac:dyDescent="0.3">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row>
    <row r="227" spans="1:15" ht="18" hidden="1" customHeight="1" x14ac:dyDescent="0.3">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row>
    <row r="228" spans="1:15" ht="18" hidden="1" customHeight="1" x14ac:dyDescent="0.3">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row>
    <row r="229" spans="1:15" ht="18" hidden="1" customHeight="1" x14ac:dyDescent="0.3">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row>
    <row r="230" spans="1:15" ht="18" hidden="1" customHeight="1" x14ac:dyDescent="0.3">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row>
    <row r="231" spans="1:15" ht="18" hidden="1" customHeight="1" x14ac:dyDescent="0.3">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row>
    <row r="232" spans="1:15" ht="18" hidden="1" customHeight="1" x14ac:dyDescent="0.3">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row>
    <row r="233" spans="1:15" ht="18" hidden="1" customHeight="1" x14ac:dyDescent="0.3">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row>
    <row r="234" spans="1:15" ht="18" hidden="1" customHeight="1" x14ac:dyDescent="0.3">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row>
    <row r="235" spans="1:15" ht="18" hidden="1" customHeight="1" x14ac:dyDescent="0.3">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row>
    <row r="236" spans="1:15" ht="18" hidden="1" customHeight="1" x14ac:dyDescent="0.3">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row>
    <row r="237" spans="1:15" ht="18" hidden="1" customHeight="1" x14ac:dyDescent="0.3">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row>
    <row r="238" spans="1:15" ht="18" hidden="1" customHeight="1" x14ac:dyDescent="0.3">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row>
    <row r="239" spans="1:15" ht="18" hidden="1" customHeight="1" x14ac:dyDescent="0.3">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row>
    <row r="240" spans="1:15" ht="18" hidden="1" customHeight="1" x14ac:dyDescent="0.3">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row>
    <row r="241" spans="1:15" ht="18" hidden="1" customHeight="1" x14ac:dyDescent="0.3">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row>
    <row r="242" spans="1:15" ht="18" hidden="1" customHeight="1" x14ac:dyDescent="0.3">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row>
    <row r="243" spans="1:15" ht="18" hidden="1" customHeight="1" x14ac:dyDescent="0.3">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row>
    <row r="244" spans="1:15" ht="18" hidden="1" customHeight="1" x14ac:dyDescent="0.3">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row>
    <row r="245" spans="1:15" ht="18" hidden="1" customHeight="1" x14ac:dyDescent="0.3">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row>
    <row r="246" spans="1:15" ht="18" hidden="1" customHeight="1" x14ac:dyDescent="0.3">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row>
    <row r="247" spans="1:15" ht="18" hidden="1" customHeight="1" x14ac:dyDescent="0.3">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row>
    <row r="248" spans="1:15" ht="18" hidden="1" customHeight="1" x14ac:dyDescent="0.3">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row>
    <row r="249" spans="1:15" ht="18" hidden="1" customHeight="1" x14ac:dyDescent="0.3">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row>
    <row r="250" spans="1:15" ht="18" hidden="1" customHeight="1" x14ac:dyDescent="0.3">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row>
    <row r="251" spans="1:15" ht="18" hidden="1" customHeight="1" x14ac:dyDescent="0.3">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row>
    <row r="252" spans="1:15" ht="18" hidden="1" customHeight="1" x14ac:dyDescent="0.3">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row>
    <row r="253" spans="1:15" ht="18" hidden="1" customHeight="1" x14ac:dyDescent="0.3">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row>
    <row r="254" spans="1:15" ht="18" hidden="1" customHeight="1" x14ac:dyDescent="0.3">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row>
    <row r="255" spans="1:15" ht="18" hidden="1" customHeight="1" x14ac:dyDescent="0.3">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row>
    <row r="256" spans="1:15" ht="18" hidden="1" customHeight="1" x14ac:dyDescent="0.3">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row>
    <row r="257" spans="1:15" ht="18" hidden="1" customHeight="1" x14ac:dyDescent="0.3">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row>
    <row r="258" spans="1:15" ht="18" hidden="1" customHeight="1" x14ac:dyDescent="0.3">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row>
    <row r="259" spans="1:15" ht="18" hidden="1" customHeight="1" x14ac:dyDescent="0.3">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row>
    <row r="260" spans="1:15" ht="18" hidden="1" customHeight="1" x14ac:dyDescent="0.3">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row>
    <row r="261" spans="1:15" ht="18" hidden="1" customHeight="1" x14ac:dyDescent="0.3">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row>
    <row r="262" spans="1:15" ht="18" hidden="1" customHeight="1" x14ac:dyDescent="0.3">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row>
    <row r="263" spans="1:15" ht="18" hidden="1" customHeight="1" x14ac:dyDescent="0.3">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row>
    <row r="264" spans="1:15" ht="18" hidden="1" customHeight="1" x14ac:dyDescent="0.3">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row>
    <row r="265" spans="1:15" ht="18" hidden="1" customHeight="1" x14ac:dyDescent="0.3">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row>
    <row r="266" spans="1:15" ht="18" hidden="1" customHeight="1" x14ac:dyDescent="0.3">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row>
    <row r="267" spans="1:15" ht="18" hidden="1" customHeight="1" x14ac:dyDescent="0.3">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row>
    <row r="268" spans="1:15" ht="18" hidden="1" customHeight="1" x14ac:dyDescent="0.3">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row>
    <row r="269" spans="1:15" ht="18" hidden="1" customHeight="1" x14ac:dyDescent="0.3">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row>
    <row r="270" spans="1:15" ht="18" hidden="1" customHeight="1" x14ac:dyDescent="0.3">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row>
    <row r="271" spans="1:15" ht="18" hidden="1" customHeight="1" x14ac:dyDescent="0.3">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row>
    <row r="272" spans="1:15" ht="18" hidden="1" customHeight="1" x14ac:dyDescent="0.3">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row>
    <row r="273" spans="1:15" ht="18" hidden="1" customHeight="1" x14ac:dyDescent="0.3">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row>
    <row r="274" spans="1:15" ht="18" hidden="1" customHeight="1" x14ac:dyDescent="0.3">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row>
    <row r="275" spans="1:15" ht="18" hidden="1" customHeight="1" x14ac:dyDescent="0.3">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row>
    <row r="276" spans="1:15" ht="18" hidden="1" customHeight="1" x14ac:dyDescent="0.3">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row>
    <row r="277" spans="1:15" ht="18" hidden="1" customHeight="1" x14ac:dyDescent="0.3">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row>
    <row r="278" spans="1:15" ht="18" hidden="1" customHeight="1" x14ac:dyDescent="0.3">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row>
    <row r="279" spans="1:15" ht="18" hidden="1" customHeight="1" x14ac:dyDescent="0.3">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row>
    <row r="280" spans="1:15" ht="18" hidden="1" customHeight="1" x14ac:dyDescent="0.3">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row>
    <row r="281" spans="1:15" ht="18" hidden="1" customHeight="1" x14ac:dyDescent="0.3">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row>
    <row r="282" spans="1:15" ht="18" hidden="1" customHeight="1" x14ac:dyDescent="0.3">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row>
    <row r="283" spans="1:15" ht="18" hidden="1" customHeight="1" x14ac:dyDescent="0.3">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row>
    <row r="284" spans="1:15" ht="18" hidden="1" customHeight="1" x14ac:dyDescent="0.3">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row>
    <row r="285" spans="1:15" ht="18" hidden="1" customHeight="1" x14ac:dyDescent="0.3">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row>
    <row r="286" spans="1:15" ht="18" hidden="1" customHeight="1" x14ac:dyDescent="0.3">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row>
    <row r="287" spans="1:15" ht="18" hidden="1" customHeight="1" x14ac:dyDescent="0.3">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row>
    <row r="288" spans="1:15" ht="18" hidden="1" customHeight="1" x14ac:dyDescent="0.3">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row>
    <row r="289" spans="1:15" ht="18" hidden="1" customHeight="1" x14ac:dyDescent="0.3">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row>
    <row r="290" spans="1:15" ht="18" hidden="1" customHeight="1" x14ac:dyDescent="0.3">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row>
    <row r="291" spans="1:15" ht="18" hidden="1" customHeight="1" x14ac:dyDescent="0.3">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row>
    <row r="292" spans="1:15" ht="18" hidden="1" customHeight="1" x14ac:dyDescent="0.3">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row>
    <row r="293" spans="1:15" ht="18" hidden="1" customHeight="1" x14ac:dyDescent="0.3">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row>
    <row r="294" spans="1:15" ht="18" hidden="1" customHeight="1" x14ac:dyDescent="0.3">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row>
    <row r="295" spans="1:15" ht="18" hidden="1" customHeight="1" x14ac:dyDescent="0.3">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row>
    <row r="296" spans="1:15" ht="18" hidden="1" customHeight="1" x14ac:dyDescent="0.3">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row>
    <row r="297" spans="1:15" ht="18" hidden="1" customHeight="1" x14ac:dyDescent="0.3">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row>
    <row r="298" spans="1:15" ht="18" hidden="1" customHeight="1" x14ac:dyDescent="0.3">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row>
    <row r="299" spans="1:15" ht="18" hidden="1" customHeight="1" x14ac:dyDescent="0.3">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row>
    <row r="300" spans="1:15" ht="18" hidden="1" customHeight="1" x14ac:dyDescent="0.3">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row>
    <row r="301" spans="1:15" ht="18" hidden="1" customHeight="1" x14ac:dyDescent="0.3">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row>
    <row r="302" spans="1:15" ht="18" hidden="1" customHeight="1" x14ac:dyDescent="0.3">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row>
    <row r="303" spans="1:15" ht="18" hidden="1" customHeight="1" x14ac:dyDescent="0.3">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row>
    <row r="304" spans="1:15" ht="18" hidden="1" customHeight="1" x14ac:dyDescent="0.3">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row>
    <row r="305" spans="1:15" ht="18" hidden="1" customHeight="1" x14ac:dyDescent="0.3">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row>
    <row r="306" spans="1:15" ht="18" hidden="1" customHeight="1" x14ac:dyDescent="0.3">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row>
    <row r="307" spans="1:15" ht="18" hidden="1" customHeight="1" x14ac:dyDescent="0.3">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row>
    <row r="308" spans="1:15" ht="18" hidden="1" customHeight="1" x14ac:dyDescent="0.3">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row>
    <row r="309" spans="1:15" ht="18" hidden="1" customHeight="1" x14ac:dyDescent="0.3">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row>
    <row r="310" spans="1:15" ht="18" hidden="1" customHeight="1" x14ac:dyDescent="0.3">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row>
    <row r="311" spans="1:15" ht="18" hidden="1" customHeight="1" x14ac:dyDescent="0.3">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row>
    <row r="312" spans="1:15" ht="18" hidden="1" customHeight="1" x14ac:dyDescent="0.3">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row>
    <row r="313" spans="1:15" ht="18" hidden="1" customHeight="1" x14ac:dyDescent="0.3">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row>
    <row r="314" spans="1:15" ht="18" hidden="1" customHeight="1" x14ac:dyDescent="0.3">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row>
    <row r="315" spans="1:15" ht="18" hidden="1" customHeight="1" x14ac:dyDescent="0.3">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row>
    <row r="316" spans="1:15" ht="18" hidden="1" customHeight="1" x14ac:dyDescent="0.3">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row>
    <row r="317" spans="1:15" ht="18" hidden="1" customHeight="1" x14ac:dyDescent="0.3">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row>
    <row r="318" spans="1:15" ht="18" hidden="1" customHeight="1" x14ac:dyDescent="0.3">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row>
    <row r="319" spans="1:15" ht="18" hidden="1" customHeight="1" x14ac:dyDescent="0.3">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row>
    <row r="320" spans="1:15" ht="18" hidden="1" customHeight="1" x14ac:dyDescent="0.3">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row>
    <row r="321" spans="1:15" ht="18" hidden="1" customHeight="1" x14ac:dyDescent="0.3">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row>
    <row r="322" spans="1:15" ht="18" hidden="1" customHeight="1" x14ac:dyDescent="0.3">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row>
    <row r="323" spans="1:15" ht="18" hidden="1" customHeight="1" x14ac:dyDescent="0.3">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row>
    <row r="324" spans="1:15" ht="18" hidden="1" customHeight="1" x14ac:dyDescent="0.3">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row>
    <row r="325" spans="1:15" ht="18" hidden="1" customHeight="1" x14ac:dyDescent="0.3">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row>
    <row r="326" spans="1:15" ht="18" hidden="1" customHeight="1" x14ac:dyDescent="0.3">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row>
    <row r="327" spans="1:15" ht="18" hidden="1" customHeight="1" x14ac:dyDescent="0.3">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row>
    <row r="328" spans="1:15" ht="18" hidden="1" customHeight="1" x14ac:dyDescent="0.3">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row>
    <row r="329" spans="1:15" ht="18" hidden="1" customHeight="1" x14ac:dyDescent="0.3">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row>
    <row r="330" spans="1:15" ht="18" hidden="1" customHeight="1" x14ac:dyDescent="0.3">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row>
    <row r="331" spans="1:15" ht="18" hidden="1" customHeight="1" x14ac:dyDescent="0.3">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row>
    <row r="332" spans="1:15" ht="18" hidden="1" customHeight="1" x14ac:dyDescent="0.3">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row>
    <row r="333" spans="1:15" ht="18" hidden="1" customHeight="1" x14ac:dyDescent="0.3">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row>
    <row r="334" spans="1:15" ht="18" hidden="1" customHeight="1" x14ac:dyDescent="0.3">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row>
    <row r="335" spans="1:15" ht="18" hidden="1" customHeight="1" x14ac:dyDescent="0.3">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row>
    <row r="336" spans="1:15" ht="18" hidden="1" customHeight="1" x14ac:dyDescent="0.3">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row>
    <row r="337" spans="1:15" ht="18" hidden="1" customHeight="1" x14ac:dyDescent="0.3">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row>
    <row r="338" spans="1:15" ht="18" hidden="1" customHeight="1" x14ac:dyDescent="0.3">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row>
    <row r="339" spans="1:15" ht="18" hidden="1" customHeight="1" x14ac:dyDescent="0.3">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row>
    <row r="340" spans="1:15" ht="18" hidden="1" customHeight="1" x14ac:dyDescent="0.3">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row>
    <row r="341" spans="1:15" ht="18" hidden="1" customHeight="1" x14ac:dyDescent="0.3">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row>
    <row r="342" spans="1:15" ht="18" hidden="1" customHeight="1" x14ac:dyDescent="0.3">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row>
    <row r="343" spans="1:15" ht="18" hidden="1" customHeight="1" x14ac:dyDescent="0.3">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row>
    <row r="344" spans="1:15" ht="18" hidden="1" customHeight="1" x14ac:dyDescent="0.3">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row>
    <row r="345" spans="1:15" ht="18" hidden="1" customHeight="1" x14ac:dyDescent="0.3">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row>
    <row r="346" spans="1:15" ht="18" hidden="1" customHeight="1" x14ac:dyDescent="0.3">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row>
    <row r="347" spans="1:15" ht="18" hidden="1" customHeight="1" x14ac:dyDescent="0.3">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row>
    <row r="348" spans="1:15" ht="18" hidden="1" customHeight="1" x14ac:dyDescent="0.3">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row>
    <row r="349" spans="1:15" ht="18" hidden="1" customHeight="1" x14ac:dyDescent="0.3">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row>
    <row r="350" spans="1:15" ht="18" hidden="1" customHeight="1" x14ac:dyDescent="0.3">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row>
    <row r="351" spans="1:15" ht="18" hidden="1" customHeight="1" x14ac:dyDescent="0.3">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row>
    <row r="352" spans="1:15" ht="18" hidden="1" customHeight="1" x14ac:dyDescent="0.3">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row>
    <row r="353" spans="1:15" ht="18" hidden="1" customHeight="1" x14ac:dyDescent="0.3">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row>
    <row r="354" spans="1:15" ht="18" hidden="1" customHeight="1" x14ac:dyDescent="0.3">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row>
    <row r="355" spans="1:15" ht="18" hidden="1" customHeight="1" x14ac:dyDescent="0.3">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row>
    <row r="356" spans="1:15" ht="18" hidden="1" customHeight="1" x14ac:dyDescent="0.3">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row>
    <row r="357" spans="1:15" ht="18" hidden="1" customHeight="1" x14ac:dyDescent="0.3">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row>
    <row r="358" spans="1:15" ht="18" hidden="1" customHeight="1" x14ac:dyDescent="0.3">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row>
    <row r="359" spans="1:15" ht="18" hidden="1" customHeight="1" x14ac:dyDescent="0.3">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row>
    <row r="360" spans="1:15" ht="18" hidden="1" customHeight="1" x14ac:dyDescent="0.3">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row>
    <row r="361" spans="1:15" ht="18" hidden="1" customHeight="1" x14ac:dyDescent="0.3">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row>
    <row r="362" spans="1:15" ht="18" hidden="1" customHeight="1" x14ac:dyDescent="0.3">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row>
    <row r="363" spans="1:15" ht="18" hidden="1" customHeight="1" x14ac:dyDescent="0.3">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row>
    <row r="364" spans="1:15" ht="18" hidden="1" customHeight="1" x14ac:dyDescent="0.3">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row>
    <row r="365" spans="1:15" ht="18" hidden="1" customHeight="1" x14ac:dyDescent="0.3">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row>
    <row r="366" spans="1:15" ht="18" hidden="1" customHeight="1" x14ac:dyDescent="0.3">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row>
    <row r="367" spans="1:15" ht="18" hidden="1" customHeight="1" x14ac:dyDescent="0.3">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row>
    <row r="368" spans="1:15" ht="18" hidden="1" customHeight="1" x14ac:dyDescent="0.3">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row>
    <row r="369" spans="1:15" ht="18" hidden="1" customHeight="1" x14ac:dyDescent="0.3">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row>
    <row r="370" spans="1:15" ht="18" hidden="1" customHeight="1" x14ac:dyDescent="0.3">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row>
    <row r="371" spans="1:15" ht="18" hidden="1" customHeight="1" x14ac:dyDescent="0.3">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row>
    <row r="372" spans="1:15" ht="18" hidden="1" customHeight="1" x14ac:dyDescent="0.3">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row>
    <row r="373" spans="1:15" ht="18" hidden="1" customHeight="1" x14ac:dyDescent="0.3">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row>
    <row r="374" spans="1:15" ht="18" hidden="1" customHeight="1" x14ac:dyDescent="0.3">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row>
    <row r="375" spans="1:15" ht="18" hidden="1" customHeight="1" x14ac:dyDescent="0.3">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row>
    <row r="376" spans="1:15" ht="18" hidden="1" customHeight="1" x14ac:dyDescent="0.3">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row>
    <row r="377" spans="1:15" ht="18" hidden="1" customHeight="1" x14ac:dyDescent="0.3">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row>
    <row r="378" spans="1:15" ht="18" hidden="1" customHeight="1" x14ac:dyDescent="0.3">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row>
    <row r="379" spans="1:15" ht="18" hidden="1" customHeight="1" x14ac:dyDescent="0.3">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row>
    <row r="380" spans="1:15" ht="18" hidden="1" customHeight="1" x14ac:dyDescent="0.3">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row>
    <row r="381" spans="1:15" ht="18" hidden="1" customHeight="1" x14ac:dyDescent="0.3">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row>
    <row r="382" spans="1:15" ht="18" hidden="1" customHeight="1" x14ac:dyDescent="0.3">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row>
    <row r="383" spans="1:15" ht="18" hidden="1" customHeight="1" x14ac:dyDescent="0.3">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row>
    <row r="384" spans="1:15" ht="18" hidden="1" customHeight="1" x14ac:dyDescent="0.3">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row>
    <row r="385" spans="1:15" ht="18" hidden="1" customHeight="1" x14ac:dyDescent="0.3">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row>
    <row r="386" spans="1:15" ht="18" hidden="1" customHeight="1" x14ac:dyDescent="0.3">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row>
    <row r="387" spans="1:15" ht="18" hidden="1" customHeight="1" x14ac:dyDescent="0.3">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row>
    <row r="388" spans="1:15" ht="18" hidden="1" customHeight="1" x14ac:dyDescent="0.3">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row>
    <row r="389" spans="1:15" ht="18" hidden="1" customHeight="1" x14ac:dyDescent="0.3">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row>
    <row r="390" spans="1:15" ht="18" hidden="1" customHeight="1" x14ac:dyDescent="0.3">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row>
    <row r="391" spans="1:15" ht="18" hidden="1" customHeight="1" x14ac:dyDescent="0.3">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row>
    <row r="392" spans="1:15" ht="18" hidden="1" customHeight="1" x14ac:dyDescent="0.3">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row>
    <row r="393" spans="1:15" ht="18" hidden="1" customHeight="1" x14ac:dyDescent="0.3">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row>
    <row r="394" spans="1:15" ht="18" hidden="1" customHeight="1" x14ac:dyDescent="0.3">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row>
    <row r="395" spans="1:15" ht="18" hidden="1" customHeight="1" x14ac:dyDescent="0.3">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row>
    <row r="396" spans="1:15" ht="18" hidden="1" customHeight="1" x14ac:dyDescent="0.3">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row>
    <row r="397" spans="1:15" ht="18" hidden="1" customHeight="1" x14ac:dyDescent="0.3">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row>
    <row r="398" spans="1:15" ht="18" hidden="1" customHeight="1" x14ac:dyDescent="0.3">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row>
    <row r="399" spans="1:15" ht="18" hidden="1" customHeight="1" x14ac:dyDescent="0.3">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row>
    <row r="400" spans="1:15" ht="18" hidden="1" customHeight="1" x14ac:dyDescent="0.3">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row>
    <row r="401" spans="1:15" ht="18" hidden="1" customHeight="1" x14ac:dyDescent="0.3">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row>
    <row r="402" spans="1:15" ht="18" hidden="1" customHeight="1" x14ac:dyDescent="0.3">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row>
    <row r="403" spans="1:15" ht="18" hidden="1" customHeight="1" x14ac:dyDescent="0.3">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row>
    <row r="404" spans="1:15" ht="18" hidden="1" customHeight="1" x14ac:dyDescent="0.3">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row>
    <row r="405" spans="1:15" ht="18" hidden="1" customHeight="1" x14ac:dyDescent="0.3">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row>
    <row r="406" spans="1:15" ht="18" hidden="1" customHeight="1" x14ac:dyDescent="0.3">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row>
    <row r="407" spans="1:15" ht="18" hidden="1" customHeight="1" x14ac:dyDescent="0.3">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row>
    <row r="408" spans="1:15" ht="18" hidden="1" customHeight="1" x14ac:dyDescent="0.3">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row>
    <row r="409" spans="1:15" ht="18" hidden="1" customHeight="1" x14ac:dyDescent="0.3">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row>
    <row r="410" spans="1:15" ht="18" hidden="1" customHeight="1" x14ac:dyDescent="0.3">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row>
    <row r="411" spans="1:15" ht="18" hidden="1" customHeight="1" x14ac:dyDescent="0.3">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row>
    <row r="412" spans="1:15" ht="18" hidden="1" customHeight="1" x14ac:dyDescent="0.3">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row>
    <row r="413" spans="1:15" ht="18" hidden="1" customHeight="1" x14ac:dyDescent="0.3">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row>
    <row r="414" spans="1:15" ht="18" hidden="1" customHeight="1" x14ac:dyDescent="0.3">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row>
    <row r="415" spans="1:15" ht="18" hidden="1" customHeight="1" x14ac:dyDescent="0.3">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row>
    <row r="416" spans="1:15" ht="18" hidden="1" customHeight="1" x14ac:dyDescent="0.3">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row>
    <row r="417" spans="1:15" ht="18" hidden="1" customHeight="1" x14ac:dyDescent="0.3">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row>
    <row r="418" spans="1:15" ht="18" hidden="1" customHeight="1" x14ac:dyDescent="0.3">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row>
    <row r="419" spans="1:15" ht="18" hidden="1" customHeight="1" x14ac:dyDescent="0.3">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row>
    <row r="420" spans="1:15" ht="18" hidden="1" customHeight="1" x14ac:dyDescent="0.3">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row>
    <row r="421" spans="1:15" ht="18" hidden="1" customHeight="1" x14ac:dyDescent="0.3">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row>
    <row r="422" spans="1:15" ht="18" hidden="1" customHeight="1" x14ac:dyDescent="0.3">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row>
    <row r="423" spans="1:15" ht="18" hidden="1" customHeight="1" x14ac:dyDescent="0.3">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row>
    <row r="424" spans="1:15" ht="18" hidden="1" customHeight="1" x14ac:dyDescent="0.3">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row>
    <row r="425" spans="1:15" ht="18" hidden="1" customHeight="1" x14ac:dyDescent="0.3">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row>
    <row r="426" spans="1:15" ht="18" hidden="1" customHeight="1" x14ac:dyDescent="0.3">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row>
    <row r="427" spans="1:15" ht="18" hidden="1" customHeight="1" x14ac:dyDescent="0.3">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row>
    <row r="428" spans="1:15" ht="18" hidden="1" customHeight="1" x14ac:dyDescent="0.3">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row>
    <row r="429" spans="1:15" ht="18" hidden="1" customHeight="1" x14ac:dyDescent="0.3">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row>
    <row r="430" spans="1:15" ht="18" hidden="1" customHeight="1" x14ac:dyDescent="0.3">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row>
    <row r="431" spans="1:15" ht="18" hidden="1" customHeight="1" x14ac:dyDescent="0.3">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row>
    <row r="432" spans="1:15" ht="18" hidden="1" customHeight="1" x14ac:dyDescent="0.3">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row>
    <row r="433" spans="1:15" ht="18" hidden="1" customHeight="1" x14ac:dyDescent="0.3">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row>
    <row r="434" spans="1:15" ht="18" hidden="1" customHeight="1" x14ac:dyDescent="0.3">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row>
    <row r="435" spans="1:15" ht="18" hidden="1" customHeight="1" x14ac:dyDescent="0.3">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row>
    <row r="436" spans="1:15" ht="18" hidden="1" customHeight="1" x14ac:dyDescent="0.3">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row>
    <row r="437" spans="1:15" ht="18" hidden="1" customHeight="1" x14ac:dyDescent="0.3">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row>
    <row r="438" spans="1:15" ht="18" hidden="1" customHeight="1" x14ac:dyDescent="0.3">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row>
    <row r="439" spans="1:15" ht="18" hidden="1" customHeight="1" x14ac:dyDescent="0.3">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row>
    <row r="440" spans="1:15" ht="18" hidden="1" customHeight="1" x14ac:dyDescent="0.3">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row>
    <row r="441" spans="1:15" ht="18" hidden="1" customHeight="1" x14ac:dyDescent="0.3">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row>
    <row r="442" spans="1:15" ht="18" hidden="1" customHeight="1" x14ac:dyDescent="0.3">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row>
    <row r="443" spans="1:15" ht="18" hidden="1" customHeight="1" x14ac:dyDescent="0.3">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row>
    <row r="444" spans="1:15" ht="18" hidden="1" customHeight="1" x14ac:dyDescent="0.3">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row>
    <row r="445" spans="1:15" ht="18" hidden="1" customHeight="1" x14ac:dyDescent="0.3">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row>
    <row r="446" spans="1:15" ht="18" hidden="1" customHeight="1" x14ac:dyDescent="0.3">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row>
    <row r="447" spans="1:15" ht="18" hidden="1" customHeight="1" x14ac:dyDescent="0.3">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row>
    <row r="448" spans="1:15" ht="18" hidden="1" customHeight="1" x14ac:dyDescent="0.3">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row>
    <row r="449" spans="1:15" ht="18" hidden="1" customHeight="1" x14ac:dyDescent="0.3">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row>
    <row r="450" spans="1:15" ht="18" hidden="1" customHeight="1" x14ac:dyDescent="0.3">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row>
    <row r="451" spans="1:15" ht="18" hidden="1" customHeight="1" x14ac:dyDescent="0.3">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row>
    <row r="452" spans="1:15" ht="18" hidden="1" customHeight="1" x14ac:dyDescent="0.3">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row>
    <row r="453" spans="1:15" ht="18" hidden="1" customHeight="1" x14ac:dyDescent="0.3">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row>
    <row r="454" spans="1:15" ht="18" hidden="1" customHeight="1" x14ac:dyDescent="0.3">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row>
    <row r="455" spans="1:15" ht="18" hidden="1" customHeight="1" x14ac:dyDescent="0.3">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row>
    <row r="456" spans="1:15" ht="18" hidden="1" customHeight="1" x14ac:dyDescent="0.3">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row>
    <row r="457" spans="1:15" ht="18" hidden="1" customHeight="1" x14ac:dyDescent="0.3">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row>
    <row r="458" spans="1:15" ht="18" hidden="1" customHeight="1" x14ac:dyDescent="0.3">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row>
    <row r="459" spans="1:15" ht="18" hidden="1" customHeight="1" x14ac:dyDescent="0.3">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row>
    <row r="460" spans="1:15" ht="18" hidden="1" customHeight="1" x14ac:dyDescent="0.3">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row>
    <row r="461" spans="1:15" ht="18" hidden="1" customHeight="1" x14ac:dyDescent="0.3">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row>
    <row r="462" spans="1:15" ht="18" hidden="1" customHeight="1" x14ac:dyDescent="0.3">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row>
    <row r="463" spans="1:15" ht="18" hidden="1" customHeight="1" x14ac:dyDescent="0.3">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row>
    <row r="464" spans="1:15" ht="18" hidden="1" customHeight="1" x14ac:dyDescent="0.3">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row>
    <row r="465" spans="1:15" ht="18" hidden="1" customHeight="1" x14ac:dyDescent="0.3">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row>
    <row r="466" spans="1:15" ht="18" hidden="1" customHeight="1" x14ac:dyDescent="0.3">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row>
    <row r="467" spans="1:15" ht="18" hidden="1" customHeight="1" x14ac:dyDescent="0.3">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row>
    <row r="468" spans="1:15" ht="18" hidden="1" customHeight="1" x14ac:dyDescent="0.3">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row>
    <row r="469" spans="1:15" ht="18" hidden="1" customHeight="1" x14ac:dyDescent="0.3">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row>
    <row r="470" spans="1:15" ht="18" hidden="1" customHeight="1" x14ac:dyDescent="0.3">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row>
    <row r="471" spans="1:15" ht="18" hidden="1" customHeight="1" x14ac:dyDescent="0.3">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row>
    <row r="472" spans="1:15" ht="18" hidden="1" customHeight="1" x14ac:dyDescent="0.3">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row>
    <row r="473" spans="1:15" ht="18" hidden="1" customHeight="1" x14ac:dyDescent="0.3">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row>
    <row r="474" spans="1:15" ht="18" hidden="1" customHeight="1" x14ac:dyDescent="0.3">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row>
    <row r="475" spans="1:15" ht="18" hidden="1" customHeight="1" x14ac:dyDescent="0.3">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row>
    <row r="476" spans="1:15" ht="18" hidden="1" customHeight="1" x14ac:dyDescent="0.3">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row>
    <row r="477" spans="1:15" ht="18" hidden="1" customHeight="1" x14ac:dyDescent="0.3">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row>
    <row r="478" spans="1:15" ht="18" hidden="1" customHeight="1" x14ac:dyDescent="0.3">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row>
    <row r="479" spans="1:15" ht="18" hidden="1" customHeight="1" x14ac:dyDescent="0.3">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row>
    <row r="480" spans="1:15" ht="18" hidden="1" customHeight="1" x14ac:dyDescent="0.3">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row>
    <row r="481" spans="1:15" ht="18" hidden="1" customHeight="1" x14ac:dyDescent="0.3">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row>
    <row r="482" spans="1:15" ht="18" hidden="1" customHeight="1" x14ac:dyDescent="0.3">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row>
    <row r="483" spans="1:15" ht="18" hidden="1" customHeight="1" x14ac:dyDescent="0.3">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row>
    <row r="484" spans="1:15" ht="18" hidden="1" customHeight="1" x14ac:dyDescent="0.3">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row>
    <row r="485" spans="1:15" ht="18" hidden="1" customHeight="1" x14ac:dyDescent="0.3">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row>
    <row r="486" spans="1:15" ht="18" hidden="1" customHeight="1" x14ac:dyDescent="0.3">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row>
    <row r="487" spans="1:15" ht="18" hidden="1" customHeight="1" x14ac:dyDescent="0.3">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row>
    <row r="488" spans="1:15" ht="18" hidden="1" customHeight="1" x14ac:dyDescent="0.3">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row>
    <row r="489" spans="1:15" ht="18" hidden="1" customHeight="1" x14ac:dyDescent="0.3">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row>
    <row r="490" spans="1:15" ht="18" hidden="1" customHeight="1" x14ac:dyDescent="0.3">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row>
    <row r="491" spans="1:15" ht="18" hidden="1" customHeight="1" x14ac:dyDescent="0.3">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row>
    <row r="492" spans="1:15" ht="18" hidden="1" customHeight="1" x14ac:dyDescent="0.3">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row>
    <row r="493" spans="1:15" ht="18" hidden="1" customHeight="1" x14ac:dyDescent="0.3">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row>
    <row r="494" spans="1:15" ht="18" hidden="1" customHeight="1" x14ac:dyDescent="0.3">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row>
    <row r="495" spans="1:15" ht="18" hidden="1" customHeight="1" x14ac:dyDescent="0.3">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row>
    <row r="496" spans="1:15" ht="18" hidden="1" customHeight="1" x14ac:dyDescent="0.3">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row>
    <row r="497" spans="1:15" ht="18" hidden="1" customHeight="1" x14ac:dyDescent="0.3">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row>
    <row r="498" spans="1:15" ht="18" hidden="1" customHeight="1" x14ac:dyDescent="0.3">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row>
    <row r="499" spans="1:15" ht="18" hidden="1" customHeight="1" x14ac:dyDescent="0.3">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row>
    <row r="500" spans="1:15" ht="18" hidden="1" customHeight="1" x14ac:dyDescent="0.3">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row>
    <row r="501" spans="1:15" ht="18" hidden="1" customHeight="1" x14ac:dyDescent="0.3">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row>
    <row r="502" spans="1:15" ht="18" hidden="1" customHeight="1" x14ac:dyDescent="0.3">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row>
    <row r="503" spans="1:15" ht="18" hidden="1" customHeight="1" x14ac:dyDescent="0.3">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row>
    <row r="504" spans="1:15" ht="18" hidden="1" customHeight="1" x14ac:dyDescent="0.3">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row>
    <row r="505" spans="1:15" ht="18" hidden="1" customHeight="1" x14ac:dyDescent="0.3">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row>
    <row r="506" spans="1:15" ht="18" hidden="1" customHeight="1" thickBot="1" x14ac:dyDescent="0.35">
      <c r="A506" s="301"/>
      <c r="B506" s="290" t="s">
        <v>628</v>
      </c>
      <c r="C506" s="291"/>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row>
    <row r="507" spans="1:15" ht="31.05" customHeight="1" thickBot="1" x14ac:dyDescent="0.35">
      <c r="A507" s="1"/>
      <c r="B507" s="354" t="s">
        <v>629</v>
      </c>
      <c r="C507" s="355"/>
      <c r="D507" s="355">
        <f>N507</f>
        <v>0</v>
      </c>
      <c r="E507" s="355"/>
      <c r="F507" s="356"/>
      <c r="G507" s="356"/>
      <c r="H507" s="356"/>
      <c r="I507" s="356"/>
      <c r="J507" s="356"/>
      <c r="K507" s="356"/>
      <c r="L507" s="357">
        <f>SUM(L7:L506)</f>
        <v>0</v>
      </c>
      <c r="M507" s="308">
        <f>SUM(M7:M506)</f>
        <v>0</v>
      </c>
      <c r="N507" s="308">
        <f>SUM(N7:N506)</f>
        <v>0</v>
      </c>
      <c r="O507" s="308">
        <f>SUM(O7:O506)</f>
        <v>0</v>
      </c>
    </row>
    <row r="508" spans="1:15" ht="19.95" customHeight="1" x14ac:dyDescent="0.3">
      <c r="A508" s="1"/>
      <c r="B508" s="280"/>
      <c r="C508" s="309"/>
      <c r="D508" s="280"/>
      <c r="E508" s="280"/>
      <c r="F508" s="278"/>
      <c r="G508" s="280"/>
      <c r="H508" s="278"/>
      <c r="I508" s="280"/>
      <c r="J508" s="278"/>
      <c r="K508" s="278" t="s">
        <v>701</v>
      </c>
      <c r="L508" s="278">
        <f>O507</f>
        <v>0</v>
      </c>
      <c r="M508" s="280"/>
      <c r="N508" s="280"/>
      <c r="O508" s="280"/>
    </row>
    <row r="509" spans="1:15" ht="15" x14ac:dyDescent="0.3">
      <c r="A509" s="1"/>
      <c r="B509" s="280"/>
      <c r="C509" s="309"/>
      <c r="D509" s="280"/>
      <c r="E509" s="280"/>
      <c r="F509" s="278"/>
      <c r="G509" s="280"/>
      <c r="H509" s="278"/>
      <c r="I509" s="280"/>
      <c r="J509" s="278"/>
      <c r="K509" s="278"/>
      <c r="L509" s="278"/>
      <c r="M509" s="280"/>
      <c r="N509" s="280"/>
      <c r="O509" s="280"/>
    </row>
    <row r="510" spans="1:15" ht="15" x14ac:dyDescent="0.3">
      <c r="A510" s="1"/>
      <c r="B510" s="280"/>
      <c r="C510" s="309"/>
      <c r="D510" s="280"/>
      <c r="E510" s="280"/>
      <c r="F510" s="278"/>
      <c r="G510" s="280"/>
      <c r="H510" s="278"/>
      <c r="I510" s="280"/>
      <c r="J510" s="278"/>
      <c r="K510" s="278"/>
      <c r="L510" s="278"/>
      <c r="M510" s="280"/>
      <c r="N510" s="280"/>
      <c r="O510" s="280"/>
    </row>
    <row r="511" spans="1:15" ht="15" x14ac:dyDescent="0.3">
      <c r="A511" s="1"/>
      <c r="B511" s="280"/>
      <c r="C511" s="309"/>
      <c r="D511" s="280"/>
      <c r="E511" s="280"/>
      <c r="F511" s="278"/>
      <c r="G511" s="280"/>
      <c r="H511" s="278"/>
      <c r="I511" s="280"/>
      <c r="J511" s="278"/>
      <c r="K511" s="278"/>
      <c r="L511" s="278"/>
      <c r="M511" s="280"/>
      <c r="N511" s="280"/>
      <c r="O511" s="280"/>
    </row>
    <row r="512" spans="1:15" ht="15" x14ac:dyDescent="0.3">
      <c r="A512" s="1"/>
      <c r="B512" s="280"/>
      <c r="C512" s="309"/>
      <c r="D512" s="280"/>
      <c r="E512" s="280"/>
      <c r="F512" s="278"/>
      <c r="G512" s="280"/>
      <c r="H512" s="278"/>
      <c r="I512" s="280"/>
      <c r="J512" s="278"/>
      <c r="K512" s="278"/>
      <c r="L512" s="278"/>
      <c r="M512" s="280"/>
      <c r="N512" s="280"/>
      <c r="O512" s="280"/>
    </row>
    <row r="513" spans="1:15" ht="15" x14ac:dyDescent="0.3">
      <c r="A513" s="1"/>
      <c r="B513" s="280"/>
      <c r="C513" s="309"/>
      <c r="D513" s="280"/>
      <c r="E513" s="280"/>
      <c r="F513" s="278"/>
      <c r="G513" s="280"/>
      <c r="H513" s="278"/>
      <c r="I513" s="280"/>
      <c r="J513" s="278"/>
      <c r="K513" s="278"/>
      <c r="L513" s="278"/>
      <c r="M513" s="280"/>
      <c r="N513" s="280"/>
      <c r="O513" s="280"/>
    </row>
    <row r="514" spans="1:15" ht="15" x14ac:dyDescent="0.3">
      <c r="A514" s="1"/>
      <c r="B514" s="280"/>
      <c r="C514" s="309"/>
      <c r="D514" s="280"/>
      <c r="E514" s="280"/>
      <c r="F514" s="278"/>
      <c r="G514" s="280"/>
      <c r="H514" s="278"/>
      <c r="I514" s="280"/>
      <c r="J514" s="278"/>
      <c r="K514" s="278"/>
      <c r="L514" s="278"/>
      <c r="M514" s="280"/>
      <c r="N514" s="280"/>
      <c r="O514" s="280"/>
    </row>
  </sheetData>
  <sheetProtection algorithmName="SHA-512" hashValue="fL/Upv+vzwOsAHgavnFajnzLmkJMsRDn6C5JX6qaJ02IN4ZYSLmY2lYXJXXmZvPFuQFO/6eUMgKA0QgRfNExFQ==" saltValue="geYuy8TTyEidtQ4BZhVsRw==" spinCount="100000" sheet="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15" priority="5">
      <formula>AND($E7=1,$G7=" ")</formula>
    </cfRule>
    <cfRule type="expression" dxfId="14" priority="6">
      <formula>AND($E7=0,$G7&lt;&gt;" ")</formula>
    </cfRule>
  </conditionalFormatting>
  <conditionalFormatting sqref="I7">
    <cfRule type="expression" dxfId="13" priority="7">
      <formula>AND($E7=1,$I7=" ")</formula>
    </cfRule>
    <cfRule type="expression" dxfId="12" priority="8">
      <formula>AND($E7=0,$I7&lt;&gt;" ")</formula>
    </cfRule>
  </conditionalFormatting>
  <conditionalFormatting sqref="G8:G506">
    <cfRule type="expression" dxfId="11" priority="3">
      <formula>AND($E8=1,$G8=" ")</formula>
    </cfRule>
    <cfRule type="expression" dxfId="10" priority="4">
      <formula>AND($E8=0,$G8&lt;&gt;" ")</formula>
    </cfRule>
  </conditionalFormatting>
  <conditionalFormatting sqref="I8:I506">
    <cfRule type="expression" dxfId="9" priority="1">
      <formula>AND($E8=1,$I8=" ")</formula>
    </cfRule>
    <cfRule type="expression" dxfId="8"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data!$B$35:$B$39</xm:f>
          </x14:formula1>
          <xm:sqref>I7:I506</xm:sqref>
        </x14:dataValidation>
        <x14:dataValidation type="list" allowBlank="1" showInputMessage="1" showErrorMessage="1">
          <x14:formula1>
            <xm:f>data!$B$3:$B$32</xm:f>
          </x14:formula1>
          <xm:sqref>G7:G506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election activeCell="D7" sqref="D7"/>
    </sheetView>
  </sheetViews>
  <sheetFormatPr defaultColWidth="9.21875" defaultRowHeight="14.4" x14ac:dyDescent="0.3"/>
  <cols>
    <col min="1" max="1" width="2.44140625" style="365" customWidth="1"/>
    <col min="2" max="2" width="14" style="365" customWidth="1"/>
    <col min="3" max="3" width="0" style="365" hidden="1" customWidth="1"/>
    <col min="4" max="4" width="16.77734375" style="365" customWidth="1"/>
    <col min="5" max="5" width="0" style="365" hidden="1" customWidth="1"/>
    <col min="6" max="6" width="12.77734375" style="365" customWidth="1"/>
    <col min="7" max="7" width="26.77734375" style="365" customWidth="1"/>
    <col min="8" max="8" width="16.5546875" style="365" customWidth="1"/>
    <col min="9" max="9" width="30.77734375" style="365" customWidth="1"/>
    <col min="10" max="10" width="13.21875" style="365" customWidth="1"/>
    <col min="11" max="11" width="16.44140625" style="365" customWidth="1"/>
    <col min="12" max="12" width="17.21875" style="365" customWidth="1"/>
    <col min="13" max="13" width="0" style="365" hidden="1" customWidth="1"/>
    <col min="14" max="14" width="5.21875" style="365" hidden="1" customWidth="1"/>
    <col min="15" max="15" width="9.88671875" style="365" hidden="1" customWidth="1"/>
    <col min="16" max="16384" width="9.21875" style="365"/>
  </cols>
  <sheetData>
    <row r="1" spans="1:16" ht="15" thickBot="1" x14ac:dyDescent="0.35">
      <c r="A1" s="278"/>
      <c r="B1" s="278"/>
      <c r="C1" s="279"/>
      <c r="D1" s="278"/>
      <c r="E1" s="278"/>
      <c r="F1" s="278"/>
      <c r="G1" s="278"/>
      <c r="H1" s="278"/>
      <c r="I1" s="280"/>
      <c r="J1" s="278"/>
      <c r="K1" s="278"/>
      <c r="L1" s="278"/>
      <c r="M1" s="280"/>
      <c r="N1" s="280"/>
      <c r="O1" s="280"/>
      <c r="P1" s="280"/>
    </row>
    <row r="2" spans="1:16" ht="8.25" customHeight="1" x14ac:dyDescent="0.4">
      <c r="A2" s="4"/>
      <c r="B2" s="281"/>
      <c r="C2" s="282"/>
      <c r="D2" s="283"/>
      <c r="E2" s="283"/>
      <c r="F2" s="284"/>
      <c r="G2" s="285"/>
      <c r="H2" s="285"/>
      <c r="I2" s="285"/>
      <c r="J2" s="285"/>
      <c r="K2" s="285"/>
      <c r="L2" s="286"/>
      <c r="M2" s="583" t="s">
        <v>115</v>
      </c>
      <c r="N2" s="583" t="s">
        <v>116</v>
      </c>
      <c r="O2" s="583" t="s">
        <v>701</v>
      </c>
      <c r="P2" s="280"/>
    </row>
    <row r="3" spans="1:16" ht="43.5" customHeight="1" x14ac:dyDescent="0.4">
      <c r="A3" s="1"/>
      <c r="B3" s="345"/>
      <c r="C3" s="346"/>
      <c r="D3" s="605" t="s">
        <v>708</v>
      </c>
      <c r="E3" s="605"/>
      <c r="F3" s="605"/>
      <c r="G3" s="605"/>
      <c r="H3" s="605"/>
      <c r="I3" s="605"/>
      <c r="J3" s="605"/>
      <c r="K3" s="368"/>
      <c r="L3" s="347"/>
      <c r="M3" s="583"/>
      <c r="N3" s="583"/>
      <c r="O3" s="583"/>
      <c r="P3" s="287"/>
    </row>
    <row r="4" spans="1:16" ht="9" customHeight="1" thickBot="1" x14ac:dyDescent="0.4">
      <c r="A4" s="4"/>
      <c r="B4" s="586"/>
      <c r="C4" s="587"/>
      <c r="D4" s="588"/>
      <c r="E4" s="588"/>
      <c r="F4" s="588"/>
      <c r="G4" s="588"/>
      <c r="H4" s="588"/>
      <c r="I4" s="588"/>
      <c r="J4" s="588"/>
      <c r="K4" s="588"/>
      <c r="L4" s="589"/>
      <c r="M4" s="583"/>
      <c r="N4" s="583"/>
      <c r="O4" s="583"/>
      <c r="P4" s="280"/>
    </row>
    <row r="5" spans="1:16" ht="35.25" customHeight="1" thickBot="1" x14ac:dyDescent="0.35">
      <c r="A5" s="7"/>
      <c r="B5" s="590" t="s">
        <v>709</v>
      </c>
      <c r="C5" s="592" t="s">
        <v>700</v>
      </c>
      <c r="D5" s="366" t="s">
        <v>117</v>
      </c>
      <c r="E5" s="288"/>
      <c r="F5" s="367" t="s">
        <v>118</v>
      </c>
      <c r="G5" s="594" t="s">
        <v>119</v>
      </c>
      <c r="H5" s="595"/>
      <c r="I5" s="596" t="s">
        <v>120</v>
      </c>
      <c r="J5" s="597"/>
      <c r="K5" s="598" t="s">
        <v>710</v>
      </c>
      <c r="L5" s="600" t="s">
        <v>711</v>
      </c>
      <c r="M5" s="583"/>
      <c r="N5" s="583"/>
      <c r="O5" s="583"/>
      <c r="P5" s="287"/>
    </row>
    <row r="6" spans="1:16" ht="36.75" customHeight="1" thickBot="1" x14ac:dyDescent="0.35">
      <c r="A6" s="7"/>
      <c r="B6" s="591"/>
      <c r="C6" s="593"/>
      <c r="D6" s="602" t="s">
        <v>712</v>
      </c>
      <c r="E6" s="602"/>
      <c r="F6" s="603"/>
      <c r="G6" s="604" t="s">
        <v>121</v>
      </c>
      <c r="H6" s="603"/>
      <c r="I6" s="604" t="s">
        <v>122</v>
      </c>
      <c r="J6" s="603"/>
      <c r="K6" s="599"/>
      <c r="L6" s="601"/>
      <c r="M6" s="584"/>
      <c r="N6" s="584"/>
      <c r="O6" s="584"/>
      <c r="P6" s="287"/>
    </row>
    <row r="7" spans="1:16" ht="25.05" customHeight="1" x14ac:dyDescent="0.3">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c r="P7" s="296"/>
    </row>
    <row r="8" spans="1:16" ht="25.05" customHeight="1" x14ac:dyDescent="0.3">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c r="P8" s="296"/>
    </row>
    <row r="9" spans="1:16" ht="25.05" customHeight="1" x14ac:dyDescent="0.3">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c r="P9" s="296"/>
    </row>
    <row r="10" spans="1:16" ht="25.05" customHeight="1" x14ac:dyDescent="0.3">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c r="P10" s="296"/>
    </row>
    <row r="11" spans="1:16" ht="25.05" customHeight="1" x14ac:dyDescent="0.3">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c r="P11" s="296"/>
    </row>
    <row r="12" spans="1:16" ht="25.05" customHeight="1" x14ac:dyDescent="0.3">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c r="P12" s="296"/>
    </row>
    <row r="13" spans="1:16" ht="25.05" customHeight="1" x14ac:dyDescent="0.3">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c r="P13" s="296"/>
    </row>
    <row r="14" spans="1:16" ht="25.05" customHeight="1" x14ac:dyDescent="0.3">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c r="P14" s="296"/>
    </row>
    <row r="15" spans="1:16" ht="25.05" customHeight="1" x14ac:dyDescent="0.3">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c r="P15" s="296"/>
    </row>
    <row r="16" spans="1:16" ht="25.05" customHeight="1" x14ac:dyDescent="0.3">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c r="P16" s="296"/>
    </row>
    <row r="17" spans="1:16" ht="25.05" customHeight="1" x14ac:dyDescent="0.3">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c r="P17" s="296"/>
    </row>
    <row r="18" spans="1:16" ht="25.05" customHeight="1" x14ac:dyDescent="0.3">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c r="P18" s="296"/>
    </row>
    <row r="19" spans="1:16" ht="25.05" customHeight="1" x14ac:dyDescent="0.3">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c r="P19" s="296"/>
    </row>
    <row r="20" spans="1:16" ht="25.05" customHeight="1" x14ac:dyDescent="0.3">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c r="P20" s="296"/>
    </row>
    <row r="21" spans="1:16" ht="25.05" customHeight="1" x14ac:dyDescent="0.3">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c r="P21" s="296"/>
    </row>
    <row r="22" spans="1:16" ht="25.05" customHeight="1" x14ac:dyDescent="0.3">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c r="P22" s="296"/>
    </row>
    <row r="23" spans="1:16" ht="25.05" customHeight="1" x14ac:dyDescent="0.3">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c r="P23" s="296"/>
    </row>
    <row r="24" spans="1:16" ht="25.05" customHeight="1" x14ac:dyDescent="0.3">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c r="P24" s="296"/>
    </row>
    <row r="25" spans="1:16" ht="25.05" customHeight="1" x14ac:dyDescent="0.3">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c r="P25" s="296"/>
    </row>
    <row r="26" spans="1:16" ht="25.05" customHeight="1" x14ac:dyDescent="0.3">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c r="P26" s="296"/>
    </row>
    <row r="27" spans="1:16" ht="25.05" customHeight="1" x14ac:dyDescent="0.3">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c r="P27" s="296"/>
    </row>
    <row r="28" spans="1:16" ht="25.05" customHeight="1" x14ac:dyDescent="0.3">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c r="P28" s="296"/>
    </row>
    <row r="29" spans="1:16" ht="25.05" customHeight="1" x14ac:dyDescent="0.3">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c r="P29" s="296"/>
    </row>
    <row r="30" spans="1:16" ht="25.05" customHeight="1" x14ac:dyDescent="0.3">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c r="P30" s="296"/>
    </row>
    <row r="31" spans="1:16" ht="25.05" customHeight="1" x14ac:dyDescent="0.3">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c r="P31" s="296"/>
    </row>
    <row r="32" spans="1:16" ht="25.05" customHeight="1" x14ac:dyDescent="0.3">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c r="P32" s="296"/>
    </row>
    <row r="33" spans="1:16" ht="25.05" customHeight="1" x14ac:dyDescent="0.3">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c r="P33" s="296"/>
    </row>
    <row r="34" spans="1:16" ht="25.05" customHeight="1" x14ac:dyDescent="0.3">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c r="P34" s="296"/>
    </row>
    <row r="35" spans="1:16" ht="25.05" customHeight="1" x14ac:dyDescent="0.3">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c r="P35" s="296"/>
    </row>
    <row r="36" spans="1:16" ht="25.05" customHeight="1" x14ac:dyDescent="0.3">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c r="P36" s="296"/>
    </row>
    <row r="37" spans="1:16" ht="25.05" customHeight="1" x14ac:dyDescent="0.3">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c r="P37" s="296"/>
    </row>
    <row r="38" spans="1:16" ht="25.05" customHeight="1" x14ac:dyDescent="0.3">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c r="P38" s="296"/>
    </row>
    <row r="39" spans="1:16" ht="25.05" customHeight="1" x14ac:dyDescent="0.3">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c r="P39" s="296"/>
    </row>
    <row r="40" spans="1:16" ht="25.05" customHeight="1" x14ac:dyDescent="0.3">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c r="P40" s="296"/>
    </row>
    <row r="41" spans="1:16" ht="25.05" customHeight="1" x14ac:dyDescent="0.3">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c r="P41" s="296"/>
    </row>
    <row r="42" spans="1:16" ht="25.05" customHeight="1" x14ac:dyDescent="0.3">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c r="P42" s="296"/>
    </row>
    <row r="43" spans="1:16" ht="25.05" customHeight="1" x14ac:dyDescent="0.3">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c r="P43" s="296"/>
    </row>
    <row r="44" spans="1:16" ht="25.05" customHeight="1" x14ac:dyDescent="0.3">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c r="P44" s="296"/>
    </row>
    <row r="45" spans="1:16" ht="25.05" customHeight="1" x14ac:dyDescent="0.3">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c r="P45" s="296"/>
    </row>
    <row r="46" spans="1:16" ht="25.05" customHeight="1" x14ac:dyDescent="0.3">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c r="P46" s="296"/>
    </row>
    <row r="47" spans="1:16" ht="25.05" customHeight="1" x14ac:dyDescent="0.3">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c r="P47" s="296"/>
    </row>
    <row r="48" spans="1:16" ht="25.05" customHeight="1" x14ac:dyDescent="0.3">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c r="P48" s="296"/>
    </row>
    <row r="49" spans="1:16" ht="25.05" customHeight="1" x14ac:dyDescent="0.3">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c r="P49" s="296"/>
    </row>
    <row r="50" spans="1:16" ht="25.05" customHeight="1" x14ac:dyDescent="0.3">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c r="P50" s="296"/>
    </row>
    <row r="51" spans="1:16" ht="25.05" customHeight="1" x14ac:dyDescent="0.3">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c r="P51" s="296"/>
    </row>
    <row r="52" spans="1:16" ht="25.05" customHeight="1" x14ac:dyDescent="0.3">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c r="P52" s="296"/>
    </row>
    <row r="53" spans="1:16" ht="25.05" customHeight="1" x14ac:dyDescent="0.3">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c r="P53" s="296"/>
    </row>
    <row r="54" spans="1:16" ht="25.05" customHeight="1" x14ac:dyDescent="0.3">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c r="P54" s="296"/>
    </row>
    <row r="55" spans="1:16" ht="25.05" customHeight="1" x14ac:dyDescent="0.3">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c r="P55" s="296"/>
    </row>
    <row r="56" spans="1:16" ht="26.55" customHeight="1" thickBot="1" x14ac:dyDescent="0.35">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c r="P56" s="296"/>
    </row>
    <row r="57" spans="1:16" ht="26.55" hidden="1" customHeight="1" x14ac:dyDescent="0.3">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c r="P57" s="296"/>
    </row>
    <row r="58" spans="1:16" ht="26.55" hidden="1" customHeight="1" x14ac:dyDescent="0.3">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c r="P58" s="296"/>
    </row>
    <row r="59" spans="1:16" ht="26.55" hidden="1" customHeight="1" x14ac:dyDescent="0.3">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c r="P59" s="296"/>
    </row>
    <row r="60" spans="1:16" ht="26.55" hidden="1" customHeight="1" x14ac:dyDescent="0.3">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c r="P60" s="296"/>
    </row>
    <row r="61" spans="1:16" ht="26.55" hidden="1" customHeight="1" x14ac:dyDescent="0.3">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c r="P61" s="296"/>
    </row>
    <row r="62" spans="1:16" ht="26.55" hidden="1" customHeight="1" x14ac:dyDescent="0.3">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c r="P62" s="296"/>
    </row>
    <row r="63" spans="1:16" ht="26.55" hidden="1" customHeight="1" x14ac:dyDescent="0.3">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c r="P63" s="296"/>
    </row>
    <row r="64" spans="1:16" ht="26.55" hidden="1" customHeight="1" x14ac:dyDescent="0.3">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c r="P64" s="296"/>
    </row>
    <row r="65" spans="1:16" ht="26.55" hidden="1" customHeight="1" x14ac:dyDescent="0.3">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c r="P65" s="296"/>
    </row>
    <row r="66" spans="1:16" ht="26.55" hidden="1" customHeight="1" x14ac:dyDescent="0.3">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c r="P66" s="296"/>
    </row>
    <row r="67" spans="1:16" ht="26.55" hidden="1" customHeight="1" x14ac:dyDescent="0.3">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c r="P67" s="296"/>
    </row>
    <row r="68" spans="1:16" ht="26.55" hidden="1" customHeight="1" x14ac:dyDescent="0.3">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c r="P68" s="296"/>
    </row>
    <row r="69" spans="1:16" ht="26.55" hidden="1" customHeight="1" x14ac:dyDescent="0.3">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c r="P69" s="296"/>
    </row>
    <row r="70" spans="1:16" ht="26.55" hidden="1" customHeight="1" x14ac:dyDescent="0.3">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c r="P70" s="296"/>
    </row>
    <row r="71" spans="1:16" ht="26.55" hidden="1" customHeight="1" x14ac:dyDescent="0.3">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c r="P71" s="296"/>
    </row>
    <row r="72" spans="1:16" ht="26.55" hidden="1" customHeight="1" x14ac:dyDescent="0.3">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c r="P72" s="296"/>
    </row>
    <row r="73" spans="1:16" ht="26.55" hidden="1" customHeight="1" x14ac:dyDescent="0.3">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c r="P73" s="296"/>
    </row>
    <row r="74" spans="1:16" ht="26.55" hidden="1" customHeight="1" x14ac:dyDescent="0.3">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c r="P74" s="296"/>
    </row>
    <row r="75" spans="1:16" ht="26.55" hidden="1" customHeight="1" x14ac:dyDescent="0.3">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c r="P75" s="296"/>
    </row>
    <row r="76" spans="1:16" ht="26.55" hidden="1" customHeight="1" x14ac:dyDescent="0.3">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c r="P76" s="296"/>
    </row>
    <row r="77" spans="1:16" ht="26.55" hidden="1" customHeight="1" x14ac:dyDescent="0.3">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c r="P77" s="296"/>
    </row>
    <row r="78" spans="1:16" ht="26.55" hidden="1" customHeight="1" x14ac:dyDescent="0.3">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c r="P78" s="296"/>
    </row>
    <row r="79" spans="1:16" ht="26.55" hidden="1" customHeight="1" x14ac:dyDescent="0.3">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c r="P79" s="296"/>
    </row>
    <row r="80" spans="1:16" ht="26.55" hidden="1" customHeight="1" x14ac:dyDescent="0.3">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c r="P80" s="296"/>
    </row>
    <row r="81" spans="1:16" ht="26.55" hidden="1" customHeight="1" x14ac:dyDescent="0.3">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c r="P81" s="296"/>
    </row>
    <row r="82" spans="1:16" ht="26.55" hidden="1" customHeight="1" x14ac:dyDescent="0.3">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c r="P82" s="296"/>
    </row>
    <row r="83" spans="1:16" ht="26.55" hidden="1" customHeight="1" x14ac:dyDescent="0.3">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c r="P83" s="296"/>
    </row>
    <row r="84" spans="1:16" ht="26.55" hidden="1" customHeight="1" x14ac:dyDescent="0.3">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c r="P84" s="296"/>
    </row>
    <row r="85" spans="1:16" ht="26.55" hidden="1" customHeight="1" x14ac:dyDescent="0.3">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c r="P85" s="296"/>
    </row>
    <row r="86" spans="1:16" ht="26.55" hidden="1" customHeight="1" x14ac:dyDescent="0.3">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c r="P86" s="296"/>
    </row>
    <row r="87" spans="1:16" ht="26.55" hidden="1" customHeight="1" x14ac:dyDescent="0.3">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c r="P87" s="296"/>
    </row>
    <row r="88" spans="1:16" ht="26.55" hidden="1" customHeight="1" x14ac:dyDescent="0.3">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c r="P88" s="296"/>
    </row>
    <row r="89" spans="1:16" ht="26.55" hidden="1" customHeight="1" x14ac:dyDescent="0.3">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c r="P89" s="296"/>
    </row>
    <row r="90" spans="1:16" ht="26.55" hidden="1" customHeight="1" x14ac:dyDescent="0.3">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c r="P90" s="296"/>
    </row>
    <row r="91" spans="1:16" ht="26.55" hidden="1" customHeight="1" x14ac:dyDescent="0.3">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c r="P91" s="296"/>
    </row>
    <row r="92" spans="1:16" ht="26.55" hidden="1" customHeight="1" x14ac:dyDescent="0.3">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c r="P92" s="296"/>
    </row>
    <row r="93" spans="1:16" ht="26.55" hidden="1" customHeight="1" x14ac:dyDescent="0.3">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c r="P93" s="296"/>
    </row>
    <row r="94" spans="1:16" ht="26.55" hidden="1" customHeight="1" x14ac:dyDescent="0.3">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c r="P94" s="296"/>
    </row>
    <row r="95" spans="1:16" ht="26.55" hidden="1" customHeight="1" x14ac:dyDescent="0.3">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c r="P95" s="296"/>
    </row>
    <row r="96" spans="1:16" ht="26.55" hidden="1" customHeight="1" x14ac:dyDescent="0.3">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c r="P96" s="296"/>
    </row>
    <row r="97" spans="1:16" ht="26.55" hidden="1" customHeight="1" x14ac:dyDescent="0.3">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c r="P97" s="296"/>
    </row>
    <row r="98" spans="1:16" ht="26.55" hidden="1" customHeight="1" x14ac:dyDescent="0.3">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c r="P98" s="296"/>
    </row>
    <row r="99" spans="1:16" ht="26.55" hidden="1" customHeight="1" x14ac:dyDescent="0.3">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c r="P99" s="296"/>
    </row>
    <row r="100" spans="1:16" ht="26.55" hidden="1" customHeight="1" x14ac:dyDescent="0.3">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c r="P100" s="296"/>
    </row>
    <row r="101" spans="1:16" ht="26.55" hidden="1" customHeight="1" x14ac:dyDescent="0.3">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c r="P101" s="296"/>
    </row>
    <row r="102" spans="1:16" ht="26.55" hidden="1" customHeight="1" x14ac:dyDescent="0.3">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c r="P102" s="296"/>
    </row>
    <row r="103" spans="1:16" ht="26.55" hidden="1" customHeight="1" x14ac:dyDescent="0.3">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c r="P103" s="296"/>
    </row>
    <row r="104" spans="1:16" ht="26.55" hidden="1" customHeight="1" x14ac:dyDescent="0.3">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c r="P104" s="296"/>
    </row>
    <row r="105" spans="1:16" ht="26.55" hidden="1" customHeight="1" x14ac:dyDescent="0.3">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c r="P105" s="296"/>
    </row>
    <row r="106" spans="1:16" ht="26.55" hidden="1" customHeight="1" x14ac:dyDescent="0.3">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c r="P106" s="296"/>
    </row>
    <row r="107" spans="1:16" ht="26.55" hidden="1" customHeight="1" x14ac:dyDescent="0.3">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c r="P107" s="296"/>
    </row>
    <row r="108" spans="1:16" ht="26.55" hidden="1" customHeight="1" x14ac:dyDescent="0.3">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c r="P108" s="296"/>
    </row>
    <row r="109" spans="1:16" ht="26.55" hidden="1" customHeight="1" x14ac:dyDescent="0.3">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c r="P109" s="296"/>
    </row>
    <row r="110" spans="1:16" ht="26.55" hidden="1" customHeight="1" x14ac:dyDescent="0.3">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c r="P110" s="296"/>
    </row>
    <row r="111" spans="1:16" ht="26.55" hidden="1" customHeight="1" x14ac:dyDescent="0.3">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c r="P111" s="296"/>
    </row>
    <row r="112" spans="1:16" ht="26.55" hidden="1" customHeight="1" x14ac:dyDescent="0.3">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c r="P112" s="296"/>
    </row>
    <row r="113" spans="1:16" ht="26.55" hidden="1" customHeight="1" x14ac:dyDescent="0.3">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c r="P113" s="296"/>
    </row>
    <row r="114" spans="1:16" ht="26.55" hidden="1" customHeight="1" x14ac:dyDescent="0.3">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c r="P114" s="296"/>
    </row>
    <row r="115" spans="1:16" ht="26.55" hidden="1" customHeight="1" x14ac:dyDescent="0.3">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c r="P115" s="296"/>
    </row>
    <row r="116" spans="1:16" ht="26.55" hidden="1" customHeight="1" x14ac:dyDescent="0.3">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c r="P116" s="296"/>
    </row>
    <row r="117" spans="1:16" ht="26.55" hidden="1" customHeight="1" x14ac:dyDescent="0.3">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c r="P117" s="296"/>
    </row>
    <row r="118" spans="1:16" ht="26.55" hidden="1" customHeight="1" x14ac:dyDescent="0.3">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c r="P118" s="296"/>
    </row>
    <row r="119" spans="1:16" ht="26.55" hidden="1" customHeight="1" x14ac:dyDescent="0.3">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c r="P119" s="296"/>
    </row>
    <row r="120" spans="1:16" ht="26.55" hidden="1" customHeight="1" x14ac:dyDescent="0.3">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c r="P120" s="296"/>
    </row>
    <row r="121" spans="1:16" ht="26.55" hidden="1" customHeight="1" x14ac:dyDescent="0.3">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c r="P121" s="296"/>
    </row>
    <row r="122" spans="1:16" ht="26.55" hidden="1" customHeight="1" x14ac:dyDescent="0.3">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c r="P122" s="296"/>
    </row>
    <row r="123" spans="1:16" ht="26.55" hidden="1" customHeight="1" x14ac:dyDescent="0.3">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c r="P123" s="296"/>
    </row>
    <row r="124" spans="1:16" ht="26.55" hidden="1" customHeight="1" x14ac:dyDescent="0.3">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c r="P124" s="296"/>
    </row>
    <row r="125" spans="1:16" ht="26.55" hidden="1" customHeight="1" x14ac:dyDescent="0.3">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c r="P125" s="296"/>
    </row>
    <row r="126" spans="1:16" ht="26.55" hidden="1" customHeight="1" x14ac:dyDescent="0.3">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c r="P126" s="296"/>
    </row>
    <row r="127" spans="1:16" ht="26.55" hidden="1" customHeight="1" x14ac:dyDescent="0.3">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c r="P127" s="296"/>
    </row>
    <row r="128" spans="1:16" ht="26.55" hidden="1" customHeight="1" x14ac:dyDescent="0.3">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c r="P128" s="296"/>
    </row>
    <row r="129" spans="1:16" ht="26.55" hidden="1" customHeight="1" x14ac:dyDescent="0.3">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c r="P129" s="296"/>
    </row>
    <row r="130" spans="1:16" ht="26.55" hidden="1" customHeight="1" x14ac:dyDescent="0.3">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c r="P130" s="296"/>
    </row>
    <row r="131" spans="1:16" ht="26.55" hidden="1" customHeight="1" x14ac:dyDescent="0.3">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c r="P131" s="296"/>
    </row>
    <row r="132" spans="1:16" ht="26.55" hidden="1" customHeight="1" x14ac:dyDescent="0.3">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c r="P132" s="296"/>
    </row>
    <row r="133" spans="1:16" ht="26.55" hidden="1" customHeight="1" x14ac:dyDescent="0.3">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c r="P133" s="296"/>
    </row>
    <row r="134" spans="1:16" ht="26.55" hidden="1" customHeight="1" x14ac:dyDescent="0.3">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c r="P134" s="296"/>
    </row>
    <row r="135" spans="1:16" ht="26.55" hidden="1" customHeight="1" x14ac:dyDescent="0.3">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c r="P135" s="296"/>
    </row>
    <row r="136" spans="1:16" ht="26.55" hidden="1" customHeight="1" x14ac:dyDescent="0.3">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c r="P136" s="296"/>
    </row>
    <row r="137" spans="1:16" ht="26.55" hidden="1" customHeight="1" x14ac:dyDescent="0.3">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c r="P137" s="296"/>
    </row>
    <row r="138" spans="1:16" ht="26.55" hidden="1" customHeight="1" x14ac:dyDescent="0.3">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c r="P138" s="296"/>
    </row>
    <row r="139" spans="1:16" ht="26.55" hidden="1" customHeight="1" x14ac:dyDescent="0.3">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c r="P139" s="296"/>
    </row>
    <row r="140" spans="1:16" ht="26.55" hidden="1" customHeight="1" x14ac:dyDescent="0.3">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c r="P140" s="296"/>
    </row>
    <row r="141" spans="1:16" ht="26.55" hidden="1" customHeight="1" x14ac:dyDescent="0.3">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c r="P141" s="296"/>
    </row>
    <row r="142" spans="1:16" ht="26.55" hidden="1" customHeight="1" x14ac:dyDescent="0.3">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c r="P142" s="296"/>
    </row>
    <row r="143" spans="1:16" ht="26.55" hidden="1" customHeight="1" x14ac:dyDescent="0.3">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c r="P143" s="296"/>
    </row>
    <row r="144" spans="1:16" ht="26.55" hidden="1" customHeight="1" x14ac:dyDescent="0.3">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c r="P144" s="296"/>
    </row>
    <row r="145" spans="1:16" ht="26.55" hidden="1" customHeight="1" x14ac:dyDescent="0.3">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c r="P145" s="296"/>
    </row>
    <row r="146" spans="1:16" ht="26.55" hidden="1" customHeight="1" x14ac:dyDescent="0.3">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c r="P146" s="296"/>
    </row>
    <row r="147" spans="1:16" ht="26.55" hidden="1" customHeight="1" x14ac:dyDescent="0.3">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c r="P147" s="296"/>
    </row>
    <row r="148" spans="1:16" ht="26.55" hidden="1" customHeight="1" x14ac:dyDescent="0.3">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c r="P148" s="296"/>
    </row>
    <row r="149" spans="1:16" ht="26.55" hidden="1" customHeight="1" x14ac:dyDescent="0.3">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c r="P149" s="296"/>
    </row>
    <row r="150" spans="1:16" ht="26.55" hidden="1" customHeight="1" x14ac:dyDescent="0.3">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c r="P150" s="296"/>
    </row>
    <row r="151" spans="1:16" ht="26.55" hidden="1" customHeight="1" x14ac:dyDescent="0.3">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c r="P151" s="296"/>
    </row>
    <row r="152" spans="1:16" ht="26.55" hidden="1" customHeight="1" x14ac:dyDescent="0.3">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c r="P152" s="296"/>
    </row>
    <row r="153" spans="1:16" ht="26.55" hidden="1" customHeight="1" x14ac:dyDescent="0.3">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c r="P153" s="296"/>
    </row>
    <row r="154" spans="1:16" ht="26.55" hidden="1" customHeight="1" x14ac:dyDescent="0.3">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c r="P154" s="296"/>
    </row>
    <row r="155" spans="1:16" ht="26.55" hidden="1" customHeight="1" x14ac:dyDescent="0.3">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c r="P155" s="296"/>
    </row>
    <row r="156" spans="1:16" ht="26.55" hidden="1" customHeight="1" x14ac:dyDescent="0.3">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c r="P156" s="296"/>
    </row>
    <row r="157" spans="1:16" ht="26.55" hidden="1" customHeight="1" x14ac:dyDescent="0.3">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c r="P157" s="296"/>
    </row>
    <row r="158" spans="1:16" ht="26.55" hidden="1" customHeight="1" x14ac:dyDescent="0.3">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c r="P158" s="296"/>
    </row>
    <row r="159" spans="1:16" ht="26.55" hidden="1" customHeight="1" x14ac:dyDescent="0.3">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c r="P159" s="296"/>
    </row>
    <row r="160" spans="1:16" ht="26.55" hidden="1" customHeight="1" x14ac:dyDescent="0.3">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c r="P160" s="296"/>
    </row>
    <row r="161" spans="1:16" ht="26.55" hidden="1" customHeight="1" x14ac:dyDescent="0.3">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c r="P161" s="296"/>
    </row>
    <row r="162" spans="1:16" ht="26.55" hidden="1" customHeight="1" x14ac:dyDescent="0.3">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c r="P162" s="296"/>
    </row>
    <row r="163" spans="1:16" ht="26.55" hidden="1" customHeight="1" x14ac:dyDescent="0.3">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c r="P163" s="296"/>
    </row>
    <row r="164" spans="1:16" ht="26.55" hidden="1" customHeight="1" x14ac:dyDescent="0.3">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c r="P164" s="296"/>
    </row>
    <row r="165" spans="1:16" ht="26.55" hidden="1" customHeight="1" x14ac:dyDescent="0.3">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c r="P165" s="296"/>
    </row>
    <row r="166" spans="1:16" ht="26.55" hidden="1" customHeight="1" x14ac:dyDescent="0.3">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c r="P166" s="296"/>
    </row>
    <row r="167" spans="1:16" ht="26.55" hidden="1" customHeight="1" x14ac:dyDescent="0.3">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c r="P167" s="296"/>
    </row>
    <row r="168" spans="1:16" ht="26.55" hidden="1" customHeight="1" x14ac:dyDescent="0.3">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c r="P168" s="296"/>
    </row>
    <row r="169" spans="1:16" ht="26.55" hidden="1" customHeight="1" x14ac:dyDescent="0.3">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c r="P169" s="296"/>
    </row>
    <row r="170" spans="1:16" ht="26.55" hidden="1" customHeight="1" x14ac:dyDescent="0.3">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c r="P170" s="296"/>
    </row>
    <row r="171" spans="1:16" ht="26.55" hidden="1" customHeight="1" x14ac:dyDescent="0.3">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c r="P171" s="296"/>
    </row>
    <row r="172" spans="1:16" ht="26.55" hidden="1" customHeight="1" x14ac:dyDescent="0.3">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c r="P172" s="296"/>
    </row>
    <row r="173" spans="1:16" ht="26.55" hidden="1" customHeight="1" x14ac:dyDescent="0.3">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c r="P173" s="296"/>
    </row>
    <row r="174" spans="1:16" ht="26.55" hidden="1" customHeight="1" x14ac:dyDescent="0.3">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c r="P174" s="296"/>
    </row>
    <row r="175" spans="1:16" ht="26.55" hidden="1" customHeight="1" x14ac:dyDescent="0.3">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c r="P175" s="296"/>
    </row>
    <row r="176" spans="1:16" ht="26.55" hidden="1" customHeight="1" x14ac:dyDescent="0.3">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c r="P176" s="296"/>
    </row>
    <row r="177" spans="1:16" ht="26.55" hidden="1" customHeight="1" x14ac:dyDescent="0.3">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c r="P177" s="296"/>
    </row>
    <row r="178" spans="1:16" ht="26.55" hidden="1" customHeight="1" x14ac:dyDescent="0.3">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c r="P178" s="296"/>
    </row>
    <row r="179" spans="1:16" ht="26.55" hidden="1" customHeight="1" x14ac:dyDescent="0.3">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c r="P179" s="296"/>
    </row>
    <row r="180" spans="1:16" ht="26.55" hidden="1" customHeight="1" x14ac:dyDescent="0.3">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c r="P180" s="296"/>
    </row>
    <row r="181" spans="1:16" ht="26.55" hidden="1" customHeight="1" x14ac:dyDescent="0.3">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c r="P181" s="296"/>
    </row>
    <row r="182" spans="1:16" ht="26.55" hidden="1" customHeight="1" x14ac:dyDescent="0.3">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c r="P182" s="296"/>
    </row>
    <row r="183" spans="1:16" ht="26.55" hidden="1" customHeight="1" x14ac:dyDescent="0.3">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c r="P183" s="296"/>
    </row>
    <row r="184" spans="1:16" ht="26.55" hidden="1" customHeight="1" x14ac:dyDescent="0.3">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c r="P184" s="296"/>
    </row>
    <row r="185" spans="1:16" ht="26.55" hidden="1" customHeight="1" x14ac:dyDescent="0.3">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c r="P185" s="296"/>
    </row>
    <row r="186" spans="1:16" ht="26.55" hidden="1" customHeight="1" x14ac:dyDescent="0.3">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c r="P186" s="296"/>
    </row>
    <row r="187" spans="1:16" ht="26.55" hidden="1" customHeight="1" x14ac:dyDescent="0.3">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c r="P187" s="296"/>
    </row>
    <row r="188" spans="1:16" ht="26.55" hidden="1" customHeight="1" x14ac:dyDescent="0.3">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c r="P188" s="296"/>
    </row>
    <row r="189" spans="1:16" ht="26.55" hidden="1" customHeight="1" x14ac:dyDescent="0.3">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c r="P189" s="296"/>
    </row>
    <row r="190" spans="1:16" ht="26.55" hidden="1" customHeight="1" x14ac:dyDescent="0.3">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c r="P190" s="296"/>
    </row>
    <row r="191" spans="1:16" ht="26.55" hidden="1" customHeight="1" x14ac:dyDescent="0.3">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c r="P191" s="296"/>
    </row>
    <row r="192" spans="1:16" ht="26.55" hidden="1" customHeight="1" x14ac:dyDescent="0.3">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c r="P192" s="296"/>
    </row>
    <row r="193" spans="1:16" ht="26.55" hidden="1" customHeight="1" x14ac:dyDescent="0.3">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c r="P193" s="296"/>
    </row>
    <row r="194" spans="1:16" ht="26.55" hidden="1" customHeight="1" x14ac:dyDescent="0.3">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c r="P194" s="296"/>
    </row>
    <row r="195" spans="1:16" ht="26.55" hidden="1" customHeight="1" x14ac:dyDescent="0.3">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c r="P195" s="296"/>
    </row>
    <row r="196" spans="1:16" ht="26.55" hidden="1" customHeight="1" x14ac:dyDescent="0.3">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c r="P196" s="296"/>
    </row>
    <row r="197" spans="1:16" ht="26.55" hidden="1" customHeight="1" x14ac:dyDescent="0.3">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c r="P197" s="296"/>
    </row>
    <row r="198" spans="1:16" ht="26.55" hidden="1" customHeight="1" x14ac:dyDescent="0.3">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c r="P198" s="296"/>
    </row>
    <row r="199" spans="1:16" ht="26.55" hidden="1" customHeight="1" x14ac:dyDescent="0.3">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c r="P199" s="296"/>
    </row>
    <row r="200" spans="1:16" ht="26.55" hidden="1" customHeight="1" x14ac:dyDescent="0.3">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c r="P200" s="296"/>
    </row>
    <row r="201" spans="1:16" ht="26.55" hidden="1" customHeight="1" x14ac:dyDescent="0.3">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c r="P201" s="296"/>
    </row>
    <row r="202" spans="1:16" ht="26.55" hidden="1" customHeight="1" x14ac:dyDescent="0.3">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c r="P202" s="296"/>
    </row>
    <row r="203" spans="1:16" ht="26.55" hidden="1" customHeight="1" x14ac:dyDescent="0.3">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c r="P203" s="296"/>
    </row>
    <row r="204" spans="1:16" ht="26.55" hidden="1" customHeight="1" x14ac:dyDescent="0.3">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c r="P204" s="296"/>
    </row>
    <row r="205" spans="1:16" ht="26.55" hidden="1" customHeight="1" x14ac:dyDescent="0.3">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c r="P205" s="296"/>
    </row>
    <row r="206" spans="1:16" ht="26.55" hidden="1" customHeight="1" x14ac:dyDescent="0.3">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c r="P206" s="296"/>
    </row>
    <row r="207" spans="1:16" ht="26.55" hidden="1" customHeight="1" x14ac:dyDescent="0.3">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c r="P207" s="296"/>
    </row>
    <row r="208" spans="1:16" ht="26.55" hidden="1" customHeight="1" x14ac:dyDescent="0.3">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c r="P208" s="296"/>
    </row>
    <row r="209" spans="1:16" ht="26.55" hidden="1" customHeight="1" x14ac:dyDescent="0.3">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c r="P209" s="296"/>
    </row>
    <row r="210" spans="1:16" ht="26.55" hidden="1" customHeight="1" x14ac:dyDescent="0.3">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c r="P210" s="296"/>
    </row>
    <row r="211" spans="1:16" ht="26.55" hidden="1" customHeight="1" x14ac:dyDescent="0.3">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c r="P211" s="296"/>
    </row>
    <row r="212" spans="1:16" ht="26.55" hidden="1" customHeight="1" x14ac:dyDescent="0.3">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c r="P212" s="296"/>
    </row>
    <row r="213" spans="1:16" ht="26.55" hidden="1" customHeight="1" x14ac:dyDescent="0.3">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c r="P213" s="296"/>
    </row>
    <row r="214" spans="1:16" ht="26.55" hidden="1" customHeight="1" x14ac:dyDescent="0.3">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c r="P214" s="296"/>
    </row>
    <row r="215" spans="1:16" ht="26.55" hidden="1" customHeight="1" x14ac:dyDescent="0.3">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c r="P215" s="296"/>
    </row>
    <row r="216" spans="1:16" ht="26.55" hidden="1" customHeight="1" x14ac:dyDescent="0.3">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c r="P216" s="296"/>
    </row>
    <row r="217" spans="1:16" ht="26.55" hidden="1" customHeight="1" x14ac:dyDescent="0.3">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c r="P217" s="296"/>
    </row>
    <row r="218" spans="1:16" ht="26.55" hidden="1" customHeight="1" x14ac:dyDescent="0.3">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c r="P218" s="296"/>
    </row>
    <row r="219" spans="1:16" ht="26.55" hidden="1" customHeight="1" x14ac:dyDescent="0.3">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c r="P219" s="296"/>
    </row>
    <row r="220" spans="1:16" ht="26.55" hidden="1" customHeight="1" x14ac:dyDescent="0.3">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c r="P220" s="296"/>
    </row>
    <row r="221" spans="1:16" ht="26.55" hidden="1" customHeight="1" x14ac:dyDescent="0.3">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c r="P221" s="296"/>
    </row>
    <row r="222" spans="1:16" ht="26.55" hidden="1" customHeight="1" x14ac:dyDescent="0.3">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c r="P222" s="296"/>
    </row>
    <row r="223" spans="1:16" ht="26.55" hidden="1" customHeight="1" x14ac:dyDescent="0.3">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c r="P223" s="296"/>
    </row>
    <row r="224" spans="1:16" ht="26.55" hidden="1" customHeight="1" x14ac:dyDescent="0.3">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c r="P224" s="296"/>
    </row>
    <row r="225" spans="1:16" ht="26.55" hidden="1" customHeight="1" x14ac:dyDescent="0.3">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c r="P225" s="296"/>
    </row>
    <row r="226" spans="1:16" ht="26.55" hidden="1" customHeight="1" x14ac:dyDescent="0.3">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c r="P226" s="296"/>
    </row>
    <row r="227" spans="1:16" ht="26.55" hidden="1" customHeight="1" x14ac:dyDescent="0.3">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c r="P227" s="296"/>
    </row>
    <row r="228" spans="1:16" ht="26.55" hidden="1" customHeight="1" x14ac:dyDescent="0.3">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c r="P228" s="296"/>
    </row>
    <row r="229" spans="1:16" ht="26.55" hidden="1" customHeight="1" x14ac:dyDescent="0.3">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c r="P229" s="296"/>
    </row>
    <row r="230" spans="1:16" ht="26.55" hidden="1" customHeight="1" x14ac:dyDescent="0.3">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c r="P230" s="296"/>
    </row>
    <row r="231" spans="1:16" ht="26.55" hidden="1" customHeight="1" x14ac:dyDescent="0.3">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c r="P231" s="296"/>
    </row>
    <row r="232" spans="1:16" ht="26.55" hidden="1" customHeight="1" x14ac:dyDescent="0.3">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c r="P232" s="296"/>
    </row>
    <row r="233" spans="1:16" ht="26.55" hidden="1" customHeight="1" x14ac:dyDescent="0.3">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c r="P233" s="296"/>
    </row>
    <row r="234" spans="1:16" ht="26.55" hidden="1" customHeight="1" x14ac:dyDescent="0.3">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c r="P234" s="296"/>
    </row>
    <row r="235" spans="1:16" ht="26.55" hidden="1" customHeight="1" x14ac:dyDescent="0.3">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c r="P235" s="296"/>
    </row>
    <row r="236" spans="1:16" ht="26.55" hidden="1" customHeight="1" x14ac:dyDescent="0.3">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c r="P236" s="296"/>
    </row>
    <row r="237" spans="1:16" ht="26.55" hidden="1" customHeight="1" x14ac:dyDescent="0.3">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c r="P237" s="296"/>
    </row>
    <row r="238" spans="1:16" ht="26.55" hidden="1" customHeight="1" x14ac:dyDescent="0.3">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c r="P238" s="296"/>
    </row>
    <row r="239" spans="1:16" ht="26.55" hidden="1" customHeight="1" x14ac:dyDescent="0.3">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c r="P239" s="296"/>
    </row>
    <row r="240" spans="1:16" ht="26.55" hidden="1" customHeight="1" x14ac:dyDescent="0.3">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c r="P240" s="296"/>
    </row>
    <row r="241" spans="1:16" ht="26.55" hidden="1" customHeight="1" x14ac:dyDescent="0.3">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c r="P241" s="296"/>
    </row>
    <row r="242" spans="1:16" ht="26.55" hidden="1" customHeight="1" x14ac:dyDescent="0.3">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c r="P242" s="296"/>
    </row>
    <row r="243" spans="1:16" ht="26.55" hidden="1" customHeight="1" x14ac:dyDescent="0.3">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c r="P243" s="296"/>
    </row>
    <row r="244" spans="1:16" ht="26.55" hidden="1" customHeight="1" x14ac:dyDescent="0.3">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c r="P244" s="296"/>
    </row>
    <row r="245" spans="1:16" ht="26.55" hidden="1" customHeight="1" x14ac:dyDescent="0.3">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c r="P245" s="296"/>
    </row>
    <row r="246" spans="1:16" ht="26.55" hidden="1" customHeight="1" x14ac:dyDescent="0.3">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c r="P246" s="296"/>
    </row>
    <row r="247" spans="1:16" ht="26.55" hidden="1" customHeight="1" x14ac:dyDescent="0.3">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c r="P247" s="296"/>
    </row>
    <row r="248" spans="1:16" ht="26.55" hidden="1" customHeight="1" x14ac:dyDescent="0.3">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c r="P248" s="296"/>
    </row>
    <row r="249" spans="1:16" ht="26.55" hidden="1" customHeight="1" x14ac:dyDescent="0.3">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c r="P249" s="296"/>
    </row>
    <row r="250" spans="1:16" ht="26.55" hidden="1" customHeight="1" x14ac:dyDescent="0.3">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c r="P250" s="296"/>
    </row>
    <row r="251" spans="1:16" ht="26.55" hidden="1" customHeight="1" x14ac:dyDescent="0.3">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c r="P251" s="296"/>
    </row>
    <row r="252" spans="1:16" ht="26.55" hidden="1" customHeight="1" x14ac:dyDescent="0.3">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c r="P252" s="296"/>
    </row>
    <row r="253" spans="1:16" ht="26.55" hidden="1" customHeight="1" x14ac:dyDescent="0.3">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c r="P253" s="296"/>
    </row>
    <row r="254" spans="1:16" ht="26.55" hidden="1" customHeight="1" x14ac:dyDescent="0.3">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c r="P254" s="296"/>
    </row>
    <row r="255" spans="1:16" ht="26.55" hidden="1" customHeight="1" x14ac:dyDescent="0.3">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c r="P255" s="296"/>
    </row>
    <row r="256" spans="1:16" ht="26.55" hidden="1" customHeight="1" x14ac:dyDescent="0.3">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c r="P256" s="296"/>
    </row>
    <row r="257" spans="1:16" ht="26.55" hidden="1" customHeight="1" x14ac:dyDescent="0.3">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c r="P257" s="296"/>
    </row>
    <row r="258" spans="1:16" ht="26.55" hidden="1" customHeight="1" x14ac:dyDescent="0.3">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c r="P258" s="296"/>
    </row>
    <row r="259" spans="1:16" ht="26.55" hidden="1" customHeight="1" x14ac:dyDescent="0.3">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c r="P259" s="296"/>
    </row>
    <row r="260" spans="1:16" ht="26.55" hidden="1" customHeight="1" x14ac:dyDescent="0.3">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c r="P260" s="296"/>
    </row>
    <row r="261" spans="1:16" ht="26.55" hidden="1" customHeight="1" x14ac:dyDescent="0.3">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c r="P261" s="296"/>
    </row>
    <row r="262" spans="1:16" ht="26.55" hidden="1" customHeight="1" x14ac:dyDescent="0.3">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c r="P262" s="296"/>
    </row>
    <row r="263" spans="1:16" ht="26.55" hidden="1" customHeight="1" x14ac:dyDescent="0.3">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c r="P263" s="296"/>
    </row>
    <row r="264" spans="1:16" ht="26.55" hidden="1" customHeight="1" x14ac:dyDescent="0.3">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c r="P264" s="296"/>
    </row>
    <row r="265" spans="1:16" ht="26.55" hidden="1" customHeight="1" x14ac:dyDescent="0.3">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c r="P265" s="296"/>
    </row>
    <row r="266" spans="1:16" ht="26.55" hidden="1" customHeight="1" x14ac:dyDescent="0.3">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c r="P266" s="296"/>
    </row>
    <row r="267" spans="1:16" ht="26.55" hidden="1" customHeight="1" x14ac:dyDescent="0.3">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c r="P267" s="296"/>
    </row>
    <row r="268" spans="1:16" ht="26.55" hidden="1" customHeight="1" x14ac:dyDescent="0.3">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c r="P268" s="296"/>
    </row>
    <row r="269" spans="1:16" ht="26.55" hidden="1" customHeight="1" x14ac:dyDescent="0.3">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c r="P269" s="296"/>
    </row>
    <row r="270" spans="1:16" ht="26.55" hidden="1" customHeight="1" x14ac:dyDescent="0.3">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c r="P270" s="296"/>
    </row>
    <row r="271" spans="1:16" ht="26.55" hidden="1" customHeight="1" x14ac:dyDescent="0.3">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c r="P271" s="296"/>
    </row>
    <row r="272" spans="1:16" ht="26.55" hidden="1" customHeight="1" x14ac:dyDescent="0.3">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c r="P272" s="296"/>
    </row>
    <row r="273" spans="1:16" ht="26.55" hidden="1" customHeight="1" x14ac:dyDescent="0.3">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c r="P273" s="296"/>
    </row>
    <row r="274" spans="1:16" ht="26.55" hidden="1" customHeight="1" x14ac:dyDescent="0.3">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c r="P274" s="296"/>
    </row>
    <row r="275" spans="1:16" ht="26.55" hidden="1" customHeight="1" x14ac:dyDescent="0.3">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c r="P275" s="296"/>
    </row>
    <row r="276" spans="1:16" ht="26.55" hidden="1" customHeight="1" x14ac:dyDescent="0.3">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c r="P276" s="296"/>
    </row>
    <row r="277" spans="1:16" ht="26.55" hidden="1" customHeight="1" x14ac:dyDescent="0.3">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c r="P277" s="296"/>
    </row>
    <row r="278" spans="1:16" ht="26.55" hidden="1" customHeight="1" x14ac:dyDescent="0.3">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c r="P278" s="296"/>
    </row>
    <row r="279" spans="1:16" ht="26.55" hidden="1" customHeight="1" x14ac:dyDescent="0.3">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c r="P279" s="296"/>
    </row>
    <row r="280" spans="1:16" ht="26.55" hidden="1" customHeight="1" x14ac:dyDescent="0.3">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c r="P280" s="296"/>
    </row>
    <row r="281" spans="1:16" ht="26.55" hidden="1" customHeight="1" x14ac:dyDescent="0.3">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c r="P281" s="296"/>
    </row>
    <row r="282" spans="1:16" ht="26.55" hidden="1" customHeight="1" x14ac:dyDescent="0.3">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c r="P282" s="296"/>
    </row>
    <row r="283" spans="1:16" ht="26.55" hidden="1" customHeight="1" x14ac:dyDescent="0.3">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c r="P283" s="296"/>
    </row>
    <row r="284" spans="1:16" ht="26.55" hidden="1" customHeight="1" x14ac:dyDescent="0.3">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c r="P284" s="296"/>
    </row>
    <row r="285" spans="1:16" ht="26.55" hidden="1" customHeight="1" x14ac:dyDescent="0.3">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c r="P285" s="296"/>
    </row>
    <row r="286" spans="1:16" ht="26.55" hidden="1" customHeight="1" x14ac:dyDescent="0.3">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c r="P286" s="296"/>
    </row>
    <row r="287" spans="1:16" ht="26.55" hidden="1" customHeight="1" x14ac:dyDescent="0.3">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c r="P287" s="296"/>
    </row>
    <row r="288" spans="1:16" ht="26.55" hidden="1" customHeight="1" x14ac:dyDescent="0.3">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c r="P288" s="296"/>
    </row>
    <row r="289" spans="1:16" ht="26.55" hidden="1" customHeight="1" x14ac:dyDescent="0.3">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c r="P289" s="296"/>
    </row>
    <row r="290" spans="1:16" ht="26.55" hidden="1" customHeight="1" x14ac:dyDescent="0.3">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c r="P290" s="296"/>
    </row>
    <row r="291" spans="1:16" ht="26.55" hidden="1" customHeight="1" x14ac:dyDescent="0.3">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c r="P291" s="296"/>
    </row>
    <row r="292" spans="1:16" ht="26.55" hidden="1" customHeight="1" x14ac:dyDescent="0.3">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c r="P292" s="296"/>
    </row>
    <row r="293" spans="1:16" ht="26.55" hidden="1" customHeight="1" x14ac:dyDescent="0.3">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c r="P293" s="296"/>
    </row>
    <row r="294" spans="1:16" ht="26.55" hidden="1" customHeight="1" x14ac:dyDescent="0.3">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c r="P294" s="296"/>
    </row>
    <row r="295" spans="1:16" ht="26.55" hidden="1" customHeight="1" x14ac:dyDescent="0.3">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c r="P295" s="296"/>
    </row>
    <row r="296" spans="1:16" ht="26.55" hidden="1" customHeight="1" x14ac:dyDescent="0.3">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c r="P296" s="296"/>
    </row>
    <row r="297" spans="1:16" ht="26.55" hidden="1" customHeight="1" x14ac:dyDescent="0.3">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c r="P297" s="296"/>
    </row>
    <row r="298" spans="1:16" ht="26.55" hidden="1" customHeight="1" x14ac:dyDescent="0.3">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c r="P298" s="296"/>
    </row>
    <row r="299" spans="1:16" ht="26.55" hidden="1" customHeight="1" x14ac:dyDescent="0.3">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c r="P299" s="296"/>
    </row>
    <row r="300" spans="1:16" ht="26.55" hidden="1" customHeight="1" x14ac:dyDescent="0.3">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c r="P300" s="296"/>
    </row>
    <row r="301" spans="1:16" ht="26.55" hidden="1" customHeight="1" x14ac:dyDescent="0.3">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c r="P301" s="296"/>
    </row>
    <row r="302" spans="1:16" ht="26.55" hidden="1" customHeight="1" x14ac:dyDescent="0.3">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c r="P302" s="296"/>
    </row>
    <row r="303" spans="1:16" ht="26.55" hidden="1" customHeight="1" x14ac:dyDescent="0.3">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c r="P303" s="296"/>
    </row>
    <row r="304" spans="1:16" ht="26.55" hidden="1" customHeight="1" x14ac:dyDescent="0.3">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c r="P304" s="296"/>
    </row>
    <row r="305" spans="1:16" ht="26.55" hidden="1" customHeight="1" x14ac:dyDescent="0.3">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c r="P305" s="296"/>
    </row>
    <row r="306" spans="1:16" ht="26.55" hidden="1" customHeight="1" x14ac:dyDescent="0.3">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c r="P306" s="296"/>
    </row>
    <row r="307" spans="1:16" ht="26.55" hidden="1" customHeight="1" x14ac:dyDescent="0.3">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c r="P307" s="296"/>
    </row>
    <row r="308" spans="1:16" ht="26.55" hidden="1" customHeight="1" x14ac:dyDescent="0.3">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c r="P308" s="296"/>
    </row>
    <row r="309" spans="1:16" ht="26.55" hidden="1" customHeight="1" x14ac:dyDescent="0.3">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c r="P309" s="296"/>
    </row>
    <row r="310" spans="1:16" ht="26.55" hidden="1" customHeight="1" x14ac:dyDescent="0.3">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c r="P310" s="296"/>
    </row>
    <row r="311" spans="1:16" ht="26.55" hidden="1" customHeight="1" x14ac:dyDescent="0.3">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c r="P311" s="296"/>
    </row>
    <row r="312" spans="1:16" ht="26.55" hidden="1" customHeight="1" x14ac:dyDescent="0.3">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c r="P312" s="296"/>
    </row>
    <row r="313" spans="1:16" ht="26.55" hidden="1" customHeight="1" x14ac:dyDescent="0.3">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c r="P313" s="296"/>
    </row>
    <row r="314" spans="1:16" ht="26.55" hidden="1" customHeight="1" x14ac:dyDescent="0.3">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c r="P314" s="296"/>
    </row>
    <row r="315" spans="1:16" ht="26.55" hidden="1" customHeight="1" x14ac:dyDescent="0.3">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c r="P315" s="296"/>
    </row>
    <row r="316" spans="1:16" ht="26.55" hidden="1" customHeight="1" x14ac:dyDescent="0.3">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c r="P316" s="296"/>
    </row>
    <row r="317" spans="1:16" ht="26.55" hidden="1" customHeight="1" x14ac:dyDescent="0.3">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c r="P317" s="296"/>
    </row>
    <row r="318" spans="1:16" ht="26.55" hidden="1" customHeight="1" x14ac:dyDescent="0.3">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c r="P318" s="296"/>
    </row>
    <row r="319" spans="1:16" ht="26.55" hidden="1" customHeight="1" x14ac:dyDescent="0.3">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c r="P319" s="296"/>
    </row>
    <row r="320" spans="1:16" ht="26.55" hidden="1" customHeight="1" x14ac:dyDescent="0.3">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c r="P320" s="296"/>
    </row>
    <row r="321" spans="1:16" ht="26.55" hidden="1" customHeight="1" x14ac:dyDescent="0.3">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c r="P321" s="296"/>
    </row>
    <row r="322" spans="1:16" ht="26.55" hidden="1" customHeight="1" x14ac:dyDescent="0.3">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c r="P322" s="296"/>
    </row>
    <row r="323" spans="1:16" ht="26.55" hidden="1" customHeight="1" x14ac:dyDescent="0.3">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c r="P323" s="296"/>
    </row>
    <row r="324" spans="1:16" ht="26.55" hidden="1" customHeight="1" x14ac:dyDescent="0.3">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c r="P324" s="296"/>
    </row>
    <row r="325" spans="1:16" ht="26.55" hidden="1" customHeight="1" x14ac:dyDescent="0.3">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c r="P325" s="296"/>
    </row>
    <row r="326" spans="1:16" ht="26.55" hidden="1" customHeight="1" x14ac:dyDescent="0.3">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c r="P326" s="296"/>
    </row>
    <row r="327" spans="1:16" ht="26.55" hidden="1" customHeight="1" x14ac:dyDescent="0.3">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c r="P327" s="296"/>
    </row>
    <row r="328" spans="1:16" ht="26.55" hidden="1" customHeight="1" x14ac:dyDescent="0.3">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c r="P328" s="296"/>
    </row>
    <row r="329" spans="1:16" ht="26.55" hidden="1" customHeight="1" x14ac:dyDescent="0.3">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c r="P329" s="296"/>
    </row>
    <row r="330" spans="1:16" ht="26.55" hidden="1" customHeight="1" x14ac:dyDescent="0.3">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c r="P330" s="296"/>
    </row>
    <row r="331" spans="1:16" ht="26.55" hidden="1" customHeight="1" x14ac:dyDescent="0.3">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c r="P331" s="296"/>
    </row>
    <row r="332" spans="1:16" ht="26.55" hidden="1" customHeight="1" x14ac:dyDescent="0.3">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c r="P332" s="296"/>
    </row>
    <row r="333" spans="1:16" ht="26.55" hidden="1" customHeight="1" x14ac:dyDescent="0.3">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c r="P333" s="296"/>
    </row>
    <row r="334" spans="1:16" ht="26.55" hidden="1" customHeight="1" x14ac:dyDescent="0.3">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c r="P334" s="296"/>
    </row>
    <row r="335" spans="1:16" ht="26.55" hidden="1" customHeight="1" x14ac:dyDescent="0.3">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c r="P335" s="296"/>
    </row>
    <row r="336" spans="1:16" ht="26.55" hidden="1" customHeight="1" x14ac:dyDescent="0.3">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c r="P336" s="296"/>
    </row>
    <row r="337" spans="1:16" ht="26.55" hidden="1" customHeight="1" x14ac:dyDescent="0.3">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c r="P337" s="296"/>
    </row>
    <row r="338" spans="1:16" ht="26.55" hidden="1" customHeight="1" x14ac:dyDescent="0.3">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c r="P338" s="296"/>
    </row>
    <row r="339" spans="1:16" ht="26.55" hidden="1" customHeight="1" x14ac:dyDescent="0.3">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c r="P339" s="296"/>
    </row>
    <row r="340" spans="1:16" ht="26.55" hidden="1" customHeight="1" x14ac:dyDescent="0.3">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c r="P340" s="296"/>
    </row>
    <row r="341" spans="1:16" ht="26.55" hidden="1" customHeight="1" x14ac:dyDescent="0.3">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c r="P341" s="296"/>
    </row>
    <row r="342" spans="1:16" ht="26.55" hidden="1" customHeight="1" x14ac:dyDescent="0.3">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c r="P342" s="296"/>
    </row>
    <row r="343" spans="1:16" ht="26.55" hidden="1" customHeight="1" x14ac:dyDescent="0.3">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c r="P343" s="296"/>
    </row>
    <row r="344" spans="1:16" ht="26.55" hidden="1" customHeight="1" x14ac:dyDescent="0.3">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c r="P344" s="296"/>
    </row>
    <row r="345" spans="1:16" ht="26.55" hidden="1" customHeight="1" x14ac:dyDescent="0.3">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c r="P345" s="296"/>
    </row>
    <row r="346" spans="1:16" ht="26.55" hidden="1" customHeight="1" x14ac:dyDescent="0.3">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c r="P346" s="296"/>
    </row>
    <row r="347" spans="1:16" ht="26.55" hidden="1" customHeight="1" x14ac:dyDescent="0.3">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c r="P347" s="296"/>
    </row>
    <row r="348" spans="1:16" ht="26.55" hidden="1" customHeight="1" x14ac:dyDescent="0.3">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c r="P348" s="296"/>
    </row>
    <row r="349" spans="1:16" ht="26.55" hidden="1" customHeight="1" x14ac:dyDescent="0.3">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c r="P349" s="296"/>
    </row>
    <row r="350" spans="1:16" ht="26.55" hidden="1" customHeight="1" x14ac:dyDescent="0.3">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c r="P350" s="296"/>
    </row>
    <row r="351" spans="1:16" ht="26.55" hidden="1" customHeight="1" x14ac:dyDescent="0.3">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c r="P351" s="296"/>
    </row>
    <row r="352" spans="1:16" ht="26.55" hidden="1" customHeight="1" x14ac:dyDescent="0.3">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c r="P352" s="296"/>
    </row>
    <row r="353" spans="1:16" ht="26.55" hidden="1" customHeight="1" x14ac:dyDescent="0.3">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c r="P353" s="296"/>
    </row>
    <row r="354" spans="1:16" ht="26.55" hidden="1" customHeight="1" x14ac:dyDescent="0.3">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c r="P354" s="296"/>
    </row>
    <row r="355" spans="1:16" ht="26.55" hidden="1" customHeight="1" x14ac:dyDescent="0.3">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c r="P355" s="296"/>
    </row>
    <row r="356" spans="1:16" ht="26.55" hidden="1" customHeight="1" x14ac:dyDescent="0.3">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c r="P356" s="296"/>
    </row>
    <row r="357" spans="1:16" ht="26.55" hidden="1" customHeight="1" x14ac:dyDescent="0.3">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c r="P357" s="296"/>
    </row>
    <row r="358" spans="1:16" ht="26.55" hidden="1" customHeight="1" x14ac:dyDescent="0.3">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c r="P358" s="296"/>
    </row>
    <row r="359" spans="1:16" ht="26.55" hidden="1" customHeight="1" x14ac:dyDescent="0.3">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c r="P359" s="296"/>
    </row>
    <row r="360" spans="1:16" ht="26.55" hidden="1" customHeight="1" x14ac:dyDescent="0.3">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c r="P360" s="296"/>
    </row>
    <row r="361" spans="1:16" ht="26.55" hidden="1" customHeight="1" x14ac:dyDescent="0.3">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c r="P361" s="296"/>
    </row>
    <row r="362" spans="1:16" ht="26.55" hidden="1" customHeight="1" x14ac:dyDescent="0.3">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c r="P362" s="296"/>
    </row>
    <row r="363" spans="1:16" ht="26.55" hidden="1" customHeight="1" x14ac:dyDescent="0.3">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c r="P363" s="296"/>
    </row>
    <row r="364" spans="1:16" ht="26.55" hidden="1" customHeight="1" x14ac:dyDescent="0.3">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c r="P364" s="296"/>
    </row>
    <row r="365" spans="1:16" ht="26.55" hidden="1" customHeight="1" x14ac:dyDescent="0.3">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c r="P365" s="296"/>
    </row>
    <row r="366" spans="1:16" ht="26.55" hidden="1" customHeight="1" x14ac:dyDescent="0.3">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c r="P366" s="296"/>
    </row>
    <row r="367" spans="1:16" ht="26.55" hidden="1" customHeight="1" x14ac:dyDescent="0.3">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c r="P367" s="296"/>
    </row>
    <row r="368" spans="1:16" ht="26.55" hidden="1" customHeight="1" x14ac:dyDescent="0.3">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c r="P368" s="296"/>
    </row>
    <row r="369" spans="1:16" ht="26.55" hidden="1" customHeight="1" x14ac:dyDescent="0.3">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c r="P369" s="296"/>
    </row>
    <row r="370" spans="1:16" ht="26.55" hidden="1" customHeight="1" x14ac:dyDescent="0.3">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c r="P370" s="296"/>
    </row>
    <row r="371" spans="1:16" ht="26.55" hidden="1" customHeight="1" x14ac:dyDescent="0.3">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c r="P371" s="296"/>
    </row>
    <row r="372" spans="1:16" ht="26.55" hidden="1" customHeight="1" x14ac:dyDescent="0.3">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c r="P372" s="296"/>
    </row>
    <row r="373" spans="1:16" ht="26.55" hidden="1" customHeight="1" x14ac:dyDescent="0.3">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c r="P373" s="296"/>
    </row>
    <row r="374" spans="1:16" ht="26.55" hidden="1" customHeight="1" x14ac:dyDescent="0.3">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c r="P374" s="296"/>
    </row>
    <row r="375" spans="1:16" ht="26.55" hidden="1" customHeight="1" x14ac:dyDescent="0.3">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c r="P375" s="296"/>
    </row>
    <row r="376" spans="1:16" ht="26.55" hidden="1" customHeight="1" x14ac:dyDescent="0.3">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c r="P376" s="296"/>
    </row>
    <row r="377" spans="1:16" ht="26.55" hidden="1" customHeight="1" x14ac:dyDescent="0.3">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c r="P377" s="296"/>
    </row>
    <row r="378" spans="1:16" ht="26.55" hidden="1" customHeight="1" x14ac:dyDescent="0.3">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c r="P378" s="296"/>
    </row>
    <row r="379" spans="1:16" ht="26.55" hidden="1" customHeight="1" x14ac:dyDescent="0.3">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c r="P379" s="296"/>
    </row>
    <row r="380" spans="1:16" ht="26.55" hidden="1" customHeight="1" x14ac:dyDescent="0.3">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c r="P380" s="296"/>
    </row>
    <row r="381" spans="1:16" ht="26.55" hidden="1" customHeight="1" x14ac:dyDescent="0.3">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c r="P381" s="296"/>
    </row>
    <row r="382" spans="1:16" ht="26.55" hidden="1" customHeight="1" x14ac:dyDescent="0.3">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c r="P382" s="296"/>
    </row>
    <row r="383" spans="1:16" ht="26.55" hidden="1" customHeight="1" x14ac:dyDescent="0.3">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c r="P383" s="296"/>
    </row>
    <row r="384" spans="1:16" ht="26.55" hidden="1" customHeight="1" x14ac:dyDescent="0.3">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c r="P384" s="296"/>
    </row>
    <row r="385" spans="1:16" ht="26.55" hidden="1" customHeight="1" x14ac:dyDescent="0.3">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c r="P385" s="296"/>
    </row>
    <row r="386" spans="1:16" ht="26.55" hidden="1" customHeight="1" x14ac:dyDescent="0.3">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c r="P386" s="296"/>
    </row>
    <row r="387" spans="1:16" ht="26.55" hidden="1" customHeight="1" x14ac:dyDescent="0.3">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c r="P387" s="296"/>
    </row>
    <row r="388" spans="1:16" ht="26.55" hidden="1" customHeight="1" x14ac:dyDescent="0.3">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c r="P388" s="296"/>
    </row>
    <row r="389" spans="1:16" ht="26.55" hidden="1" customHeight="1" x14ac:dyDescent="0.3">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c r="P389" s="296"/>
    </row>
    <row r="390" spans="1:16" ht="26.55" hidden="1" customHeight="1" x14ac:dyDescent="0.3">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c r="P390" s="296"/>
    </row>
    <row r="391" spans="1:16" ht="26.55" hidden="1" customHeight="1" x14ac:dyDescent="0.3">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c r="P391" s="296"/>
    </row>
    <row r="392" spans="1:16" ht="26.55" hidden="1" customHeight="1" x14ac:dyDescent="0.3">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c r="P392" s="296"/>
    </row>
    <row r="393" spans="1:16" ht="26.55" hidden="1" customHeight="1" x14ac:dyDescent="0.3">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c r="P393" s="296"/>
    </row>
    <row r="394" spans="1:16" ht="26.55" hidden="1" customHeight="1" x14ac:dyDescent="0.3">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c r="P394" s="296"/>
    </row>
    <row r="395" spans="1:16" ht="26.55" hidden="1" customHeight="1" x14ac:dyDescent="0.3">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c r="P395" s="296"/>
    </row>
    <row r="396" spans="1:16" ht="26.55" hidden="1" customHeight="1" x14ac:dyDescent="0.3">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c r="P396" s="296"/>
    </row>
    <row r="397" spans="1:16" ht="26.55" hidden="1" customHeight="1" x14ac:dyDescent="0.3">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c r="P397" s="296"/>
    </row>
    <row r="398" spans="1:16" ht="26.55" hidden="1" customHeight="1" x14ac:dyDescent="0.3">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c r="P398" s="296"/>
    </row>
    <row r="399" spans="1:16" ht="26.55" hidden="1" customHeight="1" x14ac:dyDescent="0.3">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c r="P399" s="296"/>
    </row>
    <row r="400" spans="1:16" ht="26.55" hidden="1" customHeight="1" x14ac:dyDescent="0.3">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c r="P400" s="296"/>
    </row>
    <row r="401" spans="1:16" ht="26.55" hidden="1" customHeight="1" x14ac:dyDescent="0.3">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c r="P401" s="296"/>
    </row>
    <row r="402" spans="1:16" ht="26.55" hidden="1" customHeight="1" x14ac:dyDescent="0.3">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c r="P402" s="296"/>
    </row>
    <row r="403" spans="1:16" ht="26.55" hidden="1" customHeight="1" x14ac:dyDescent="0.3">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c r="P403" s="296"/>
    </row>
    <row r="404" spans="1:16" ht="26.55" hidden="1" customHeight="1" x14ac:dyDescent="0.3">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c r="P404" s="296"/>
    </row>
    <row r="405" spans="1:16" ht="26.55" hidden="1" customHeight="1" x14ac:dyDescent="0.3">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c r="P405" s="296"/>
    </row>
    <row r="406" spans="1:16" ht="26.55" hidden="1" customHeight="1" x14ac:dyDescent="0.3">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c r="P406" s="296"/>
    </row>
    <row r="407" spans="1:16" ht="26.55" hidden="1" customHeight="1" x14ac:dyDescent="0.3">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c r="P407" s="296"/>
    </row>
    <row r="408" spans="1:16" ht="26.55" hidden="1" customHeight="1" x14ac:dyDescent="0.3">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c r="P408" s="296"/>
    </row>
    <row r="409" spans="1:16" ht="26.55" hidden="1" customHeight="1" x14ac:dyDescent="0.3">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c r="P409" s="296"/>
    </row>
    <row r="410" spans="1:16" ht="26.55" hidden="1" customHeight="1" x14ac:dyDescent="0.3">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c r="P410" s="296"/>
    </row>
    <row r="411" spans="1:16" ht="26.55" hidden="1" customHeight="1" x14ac:dyDescent="0.3">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c r="P411" s="296"/>
    </row>
    <row r="412" spans="1:16" ht="26.55" hidden="1" customHeight="1" x14ac:dyDescent="0.3">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c r="P412" s="296"/>
    </row>
    <row r="413" spans="1:16" ht="26.55" hidden="1" customHeight="1" x14ac:dyDescent="0.3">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c r="P413" s="296"/>
    </row>
    <row r="414" spans="1:16" ht="26.55" hidden="1" customHeight="1" x14ac:dyDescent="0.3">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c r="P414" s="296"/>
    </row>
    <row r="415" spans="1:16" ht="26.55" hidden="1" customHeight="1" x14ac:dyDescent="0.3">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c r="P415" s="296"/>
    </row>
    <row r="416" spans="1:16" ht="26.55" hidden="1" customHeight="1" x14ac:dyDescent="0.3">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c r="P416" s="296"/>
    </row>
    <row r="417" spans="1:16" ht="26.55" hidden="1" customHeight="1" x14ac:dyDescent="0.3">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c r="P417" s="296"/>
    </row>
    <row r="418" spans="1:16" ht="26.55" hidden="1" customHeight="1" x14ac:dyDescent="0.3">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c r="P418" s="296"/>
    </row>
    <row r="419" spans="1:16" ht="26.55" hidden="1" customHeight="1" x14ac:dyDescent="0.3">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c r="P419" s="296"/>
    </row>
    <row r="420" spans="1:16" ht="26.55" hidden="1" customHeight="1" x14ac:dyDescent="0.3">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c r="P420" s="296"/>
    </row>
    <row r="421" spans="1:16" ht="26.55" hidden="1" customHeight="1" x14ac:dyDescent="0.3">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c r="P421" s="296"/>
    </row>
    <row r="422" spans="1:16" ht="26.55" hidden="1" customHeight="1" x14ac:dyDescent="0.3">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c r="P422" s="296"/>
    </row>
    <row r="423" spans="1:16" ht="26.55" hidden="1" customHeight="1" x14ac:dyDescent="0.3">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c r="P423" s="296"/>
    </row>
    <row r="424" spans="1:16" ht="26.55" hidden="1" customHeight="1" x14ac:dyDescent="0.3">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c r="P424" s="296"/>
    </row>
    <row r="425" spans="1:16" ht="26.55" hidden="1" customHeight="1" x14ac:dyDescent="0.3">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c r="P425" s="296"/>
    </row>
    <row r="426" spans="1:16" ht="26.55" hidden="1" customHeight="1" x14ac:dyDescent="0.3">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c r="P426" s="296"/>
    </row>
    <row r="427" spans="1:16" ht="26.55" hidden="1" customHeight="1" x14ac:dyDescent="0.3">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c r="P427" s="296"/>
    </row>
    <row r="428" spans="1:16" ht="26.55" hidden="1" customHeight="1" x14ac:dyDescent="0.3">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c r="P428" s="296"/>
    </row>
    <row r="429" spans="1:16" ht="26.55" hidden="1" customHeight="1" x14ac:dyDescent="0.3">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c r="P429" s="296"/>
    </row>
    <row r="430" spans="1:16" ht="26.55" hidden="1" customHeight="1" x14ac:dyDescent="0.3">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c r="P430" s="296"/>
    </row>
    <row r="431" spans="1:16" ht="26.55" hidden="1" customHeight="1" x14ac:dyDescent="0.3">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c r="P431" s="296"/>
    </row>
    <row r="432" spans="1:16" ht="26.55" hidden="1" customHeight="1" x14ac:dyDescent="0.3">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c r="P432" s="296"/>
    </row>
    <row r="433" spans="1:16" ht="26.55" hidden="1" customHeight="1" x14ac:dyDescent="0.3">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c r="P433" s="296"/>
    </row>
    <row r="434" spans="1:16" ht="26.55" hidden="1" customHeight="1" x14ac:dyDescent="0.3">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c r="P434" s="296"/>
    </row>
    <row r="435" spans="1:16" ht="26.55" hidden="1" customHeight="1" x14ac:dyDescent="0.3">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c r="P435" s="296"/>
    </row>
    <row r="436" spans="1:16" ht="26.55" hidden="1" customHeight="1" x14ac:dyDescent="0.3">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c r="P436" s="296"/>
    </row>
    <row r="437" spans="1:16" ht="26.55" hidden="1" customHeight="1" x14ac:dyDescent="0.3">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c r="P437" s="296"/>
    </row>
    <row r="438" spans="1:16" ht="26.55" hidden="1" customHeight="1" x14ac:dyDescent="0.3">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c r="P438" s="296"/>
    </row>
    <row r="439" spans="1:16" ht="26.55" hidden="1" customHeight="1" x14ac:dyDescent="0.3">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c r="P439" s="296"/>
    </row>
    <row r="440" spans="1:16" ht="26.55" hidden="1" customHeight="1" x14ac:dyDescent="0.3">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c r="P440" s="296"/>
    </row>
    <row r="441" spans="1:16" ht="26.55" hidden="1" customHeight="1" x14ac:dyDescent="0.3">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c r="P441" s="296"/>
    </row>
    <row r="442" spans="1:16" ht="26.55" hidden="1" customHeight="1" x14ac:dyDescent="0.3">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c r="P442" s="296"/>
    </row>
    <row r="443" spans="1:16" ht="26.55" hidden="1" customHeight="1" x14ac:dyDescent="0.3">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c r="P443" s="296"/>
    </row>
    <row r="444" spans="1:16" ht="26.55" hidden="1" customHeight="1" x14ac:dyDescent="0.3">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c r="P444" s="296"/>
    </row>
    <row r="445" spans="1:16" ht="26.55" hidden="1" customHeight="1" x14ac:dyDescent="0.3">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c r="P445" s="296"/>
    </row>
    <row r="446" spans="1:16" ht="26.55" hidden="1" customHeight="1" x14ac:dyDescent="0.3">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c r="P446" s="296"/>
    </row>
    <row r="447" spans="1:16" ht="26.55" hidden="1" customHeight="1" x14ac:dyDescent="0.3">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c r="P447" s="296"/>
    </row>
    <row r="448" spans="1:16" ht="26.55" hidden="1" customHeight="1" x14ac:dyDescent="0.3">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c r="P448" s="296"/>
    </row>
    <row r="449" spans="1:16" ht="26.55" hidden="1" customHeight="1" x14ac:dyDescent="0.3">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c r="P449" s="296"/>
    </row>
    <row r="450" spans="1:16" ht="26.55" hidden="1" customHeight="1" x14ac:dyDescent="0.3">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c r="P450" s="296"/>
    </row>
    <row r="451" spans="1:16" ht="26.55" hidden="1" customHeight="1" x14ac:dyDescent="0.3">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c r="P451" s="296"/>
    </row>
    <row r="452" spans="1:16" ht="26.55" hidden="1" customHeight="1" x14ac:dyDescent="0.3">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c r="P452" s="296"/>
    </row>
    <row r="453" spans="1:16" ht="26.55" hidden="1" customHeight="1" x14ac:dyDescent="0.3">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c r="P453" s="296"/>
    </row>
    <row r="454" spans="1:16" ht="26.55" hidden="1" customHeight="1" x14ac:dyDescent="0.3">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c r="P454" s="296"/>
    </row>
    <row r="455" spans="1:16" ht="26.55" hidden="1" customHeight="1" x14ac:dyDescent="0.3">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c r="P455" s="296"/>
    </row>
    <row r="456" spans="1:16" ht="26.55" hidden="1" customHeight="1" x14ac:dyDescent="0.3">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c r="P456" s="296"/>
    </row>
    <row r="457" spans="1:16" ht="26.55" hidden="1" customHeight="1" x14ac:dyDescent="0.3">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c r="P457" s="296"/>
    </row>
    <row r="458" spans="1:16" ht="26.55" hidden="1" customHeight="1" x14ac:dyDescent="0.3">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c r="P458" s="296"/>
    </row>
    <row r="459" spans="1:16" ht="26.55" hidden="1" customHeight="1" x14ac:dyDescent="0.3">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c r="P459" s="296"/>
    </row>
    <row r="460" spans="1:16" ht="26.55" hidden="1" customHeight="1" x14ac:dyDescent="0.3">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c r="P460" s="296"/>
    </row>
    <row r="461" spans="1:16" ht="26.55" hidden="1" customHeight="1" x14ac:dyDescent="0.3">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c r="P461" s="296"/>
    </row>
    <row r="462" spans="1:16" ht="26.55" hidden="1" customHeight="1" x14ac:dyDescent="0.3">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c r="P462" s="296"/>
    </row>
    <row r="463" spans="1:16" ht="26.55" hidden="1" customHeight="1" x14ac:dyDescent="0.3">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c r="P463" s="296"/>
    </row>
    <row r="464" spans="1:16" ht="26.55" hidden="1" customHeight="1" x14ac:dyDescent="0.3">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c r="P464" s="296"/>
    </row>
    <row r="465" spans="1:16" ht="26.55" hidden="1" customHeight="1" x14ac:dyDescent="0.3">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c r="P465" s="296"/>
    </row>
    <row r="466" spans="1:16" ht="26.55" hidden="1" customHeight="1" x14ac:dyDescent="0.3">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c r="P466" s="296"/>
    </row>
    <row r="467" spans="1:16" ht="26.55" hidden="1" customHeight="1" x14ac:dyDescent="0.3">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c r="P467" s="296"/>
    </row>
    <row r="468" spans="1:16" ht="26.55" hidden="1" customHeight="1" x14ac:dyDescent="0.3">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c r="P468" s="296"/>
    </row>
    <row r="469" spans="1:16" ht="26.55" hidden="1" customHeight="1" x14ac:dyDescent="0.3">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c r="P469" s="296"/>
    </row>
    <row r="470" spans="1:16" ht="26.55" hidden="1" customHeight="1" x14ac:dyDescent="0.3">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c r="P470" s="296"/>
    </row>
    <row r="471" spans="1:16" ht="26.55" hidden="1" customHeight="1" x14ac:dyDescent="0.3">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c r="P471" s="296"/>
    </row>
    <row r="472" spans="1:16" ht="26.55" hidden="1" customHeight="1" x14ac:dyDescent="0.3">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c r="P472" s="296"/>
    </row>
    <row r="473" spans="1:16" ht="26.55" hidden="1" customHeight="1" x14ac:dyDescent="0.3">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c r="P473" s="296"/>
    </row>
    <row r="474" spans="1:16" ht="26.55" hidden="1" customHeight="1" x14ac:dyDescent="0.3">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c r="P474" s="296"/>
    </row>
    <row r="475" spans="1:16" ht="26.55" hidden="1" customHeight="1" x14ac:dyDescent="0.3">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c r="P475" s="296"/>
    </row>
    <row r="476" spans="1:16" ht="26.55" hidden="1" customHeight="1" x14ac:dyDescent="0.3">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c r="P476" s="296"/>
    </row>
    <row r="477" spans="1:16" ht="26.55" hidden="1" customHeight="1" x14ac:dyDescent="0.3">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c r="P477" s="296"/>
    </row>
    <row r="478" spans="1:16" ht="26.55" hidden="1" customHeight="1" x14ac:dyDescent="0.3">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c r="P478" s="296"/>
    </row>
    <row r="479" spans="1:16" ht="26.55" hidden="1" customHeight="1" x14ac:dyDescent="0.3">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c r="P479" s="296"/>
    </row>
    <row r="480" spans="1:16" ht="26.55" hidden="1" customHeight="1" x14ac:dyDescent="0.3">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c r="P480" s="296"/>
    </row>
    <row r="481" spans="1:16" ht="26.55" hidden="1" customHeight="1" x14ac:dyDescent="0.3">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c r="P481" s="296"/>
    </row>
    <row r="482" spans="1:16" ht="26.55" hidden="1" customHeight="1" x14ac:dyDescent="0.3">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c r="P482" s="296"/>
    </row>
    <row r="483" spans="1:16" ht="26.55" hidden="1" customHeight="1" x14ac:dyDescent="0.3">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c r="P483" s="296"/>
    </row>
    <row r="484" spans="1:16" ht="26.55" hidden="1" customHeight="1" x14ac:dyDescent="0.3">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c r="P484" s="296"/>
    </row>
    <row r="485" spans="1:16" ht="26.55" hidden="1" customHeight="1" x14ac:dyDescent="0.3">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c r="P485" s="296"/>
    </row>
    <row r="486" spans="1:16" ht="26.55" hidden="1" customHeight="1" x14ac:dyDescent="0.3">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c r="P486" s="296"/>
    </row>
    <row r="487" spans="1:16" ht="26.55" hidden="1" customHeight="1" x14ac:dyDescent="0.3">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c r="P487" s="296"/>
    </row>
    <row r="488" spans="1:16" ht="26.55" hidden="1" customHeight="1" x14ac:dyDescent="0.3">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c r="P488" s="296"/>
    </row>
    <row r="489" spans="1:16" ht="26.55" hidden="1" customHeight="1" x14ac:dyDescent="0.3">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c r="P489" s="296"/>
    </row>
    <row r="490" spans="1:16" ht="26.55" hidden="1" customHeight="1" x14ac:dyDescent="0.3">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c r="P490" s="296"/>
    </row>
    <row r="491" spans="1:16" ht="26.55" hidden="1" customHeight="1" x14ac:dyDescent="0.3">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c r="P491" s="296"/>
    </row>
    <row r="492" spans="1:16" ht="26.55" hidden="1" customHeight="1" x14ac:dyDescent="0.3">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c r="P492" s="296"/>
    </row>
    <row r="493" spans="1:16" ht="26.55" hidden="1" customHeight="1" x14ac:dyDescent="0.3">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c r="P493" s="296"/>
    </row>
    <row r="494" spans="1:16" ht="26.55" hidden="1" customHeight="1" x14ac:dyDescent="0.3">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c r="P494" s="296"/>
    </row>
    <row r="495" spans="1:16" ht="26.55" hidden="1" customHeight="1" x14ac:dyDescent="0.3">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c r="P495" s="296"/>
    </row>
    <row r="496" spans="1:16" ht="26.55" hidden="1" customHeight="1" x14ac:dyDescent="0.3">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c r="P496" s="296"/>
    </row>
    <row r="497" spans="1:16" ht="26.55" hidden="1" customHeight="1" x14ac:dyDescent="0.3">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c r="P497" s="296"/>
    </row>
    <row r="498" spans="1:16" ht="26.55" hidden="1" customHeight="1" x14ac:dyDescent="0.3">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c r="P498" s="296"/>
    </row>
    <row r="499" spans="1:16" ht="26.55" hidden="1" customHeight="1" x14ac:dyDescent="0.3">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c r="P499" s="296"/>
    </row>
    <row r="500" spans="1:16" ht="26.55" hidden="1" customHeight="1" x14ac:dyDescent="0.3">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c r="P500" s="296"/>
    </row>
    <row r="501" spans="1:16" ht="26.55" hidden="1" customHeight="1" x14ac:dyDescent="0.3">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c r="P501" s="296"/>
    </row>
    <row r="502" spans="1:16" ht="26.55" hidden="1" customHeight="1" x14ac:dyDescent="0.3">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c r="P502" s="296"/>
    </row>
    <row r="503" spans="1:16" ht="26.55" hidden="1" customHeight="1" x14ac:dyDescent="0.3">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c r="P503" s="296"/>
    </row>
    <row r="504" spans="1:16" ht="26.55" hidden="1" customHeight="1" x14ac:dyDescent="0.3">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c r="P504" s="296"/>
    </row>
    <row r="505" spans="1:16" ht="26.55" hidden="1" customHeight="1" x14ac:dyDescent="0.3">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c r="P505" s="296"/>
    </row>
    <row r="506" spans="1:16" ht="26.55" hidden="1" customHeight="1" thickBot="1" x14ac:dyDescent="0.35">
      <c r="A506" s="301"/>
      <c r="B506" s="290" t="s">
        <v>628</v>
      </c>
      <c r="C506" s="302"/>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c r="P506" s="296"/>
    </row>
    <row r="507" spans="1:16" ht="37.049999999999997" customHeight="1" thickBot="1" x14ac:dyDescent="0.35">
      <c r="A507" s="1"/>
      <c r="B507" s="349" t="s">
        <v>629</v>
      </c>
      <c r="C507" s="350"/>
      <c r="D507" s="350">
        <f>N507</f>
        <v>0</v>
      </c>
      <c r="E507" s="350"/>
      <c r="F507" s="351"/>
      <c r="G507" s="351"/>
      <c r="H507" s="351"/>
      <c r="I507" s="351"/>
      <c r="J507" s="351"/>
      <c r="K507" s="351"/>
      <c r="L507" s="352">
        <f>SUM(L7:L506)</f>
        <v>0</v>
      </c>
      <c r="M507" s="353">
        <f>SUM(M7:M506)</f>
        <v>0</v>
      </c>
      <c r="N507" s="353">
        <f>SUM(N7:N506)</f>
        <v>0</v>
      </c>
      <c r="O507" s="353">
        <f>SUM(O7:O506)</f>
        <v>0</v>
      </c>
      <c r="P507" s="1"/>
    </row>
    <row r="508" spans="1:16" ht="19.95" customHeight="1" x14ac:dyDescent="0.3">
      <c r="A508" s="1"/>
      <c r="B508" s="280"/>
      <c r="C508" s="309"/>
      <c r="D508" s="280"/>
      <c r="E508" s="280"/>
      <c r="F508" s="278"/>
      <c r="G508" s="280"/>
      <c r="H508" s="278"/>
      <c r="I508" s="280"/>
      <c r="J508" s="278"/>
      <c r="K508" s="278" t="s">
        <v>701</v>
      </c>
      <c r="L508" s="278">
        <f>O507</f>
        <v>0</v>
      </c>
      <c r="M508" s="280"/>
      <c r="N508" s="280"/>
      <c r="O508" s="280"/>
    </row>
  </sheetData>
  <sheetProtection algorithmName="SHA-512" hashValue="19iuBgl4d8iFs7VWbqKYdAoHNDEI4h3u8m8NSvgGPItsnOFwTklhDwbAWZo6x9cWjZftNyKdqae0MtqUJ5ptUQ==" saltValue="aDa3VjpMxCkBe5u9u0x0Ug==" spinCount="100000" sheet="1" objects="1" scenarios="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7" priority="5">
      <formula>AND($E7=1,$G7=" ")</formula>
    </cfRule>
    <cfRule type="expression" dxfId="6" priority="6">
      <formula>AND($E7=0,$G7&lt;&gt;" ")</formula>
    </cfRule>
  </conditionalFormatting>
  <conditionalFormatting sqref="I7">
    <cfRule type="expression" dxfId="5" priority="7">
      <formula>AND($E7=1,$I7=" ")</formula>
    </cfRule>
    <cfRule type="expression" dxfId="4" priority="8">
      <formula>AND($E7=0,$I7&lt;&gt;" ")</formula>
    </cfRule>
  </conditionalFormatting>
  <conditionalFormatting sqref="G8:G506">
    <cfRule type="expression" dxfId="3" priority="3">
      <formula>AND($E8=1,$G8=" ")</formula>
    </cfRule>
    <cfRule type="expression" dxfId="2" priority="4">
      <formula>AND($E8=0,$G8&lt;&gt;" ")</formula>
    </cfRule>
  </conditionalFormatting>
  <conditionalFormatting sqref="I8:I506">
    <cfRule type="expression" dxfId="1" priority="1">
      <formula>AND($E8=1,$I8=" ")</formula>
    </cfRule>
    <cfRule type="expression" dxfId="0"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data!$B$3:$B$32</xm:f>
          </x14:formula1>
          <xm:sqref>G7:G506</xm:sqref>
        </x14:dataValidation>
        <x14:dataValidation type="list" allowBlank="1" showInputMessage="1" showErrorMessage="1">
          <x14:formula1>
            <xm:f>data!$B$35:$B$39</xm:f>
          </x14:formula1>
          <xm:sqref>I7:I506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15" workbookViewId="0">
      <selection activeCell="H41" sqref="H41"/>
    </sheetView>
  </sheetViews>
  <sheetFormatPr defaultRowHeight="14.4" x14ac:dyDescent="0.3"/>
  <cols>
    <col min="1" max="1" width="9.77734375" bestFit="1" customWidth="1"/>
    <col min="2" max="2" width="20" customWidth="1"/>
    <col min="3" max="3" width="9.21875" style="135"/>
    <col min="4" max="4" width="10" customWidth="1"/>
    <col min="8" max="8" width="19" customWidth="1"/>
    <col min="9" max="9" width="33.44140625" bestFit="1" customWidth="1"/>
  </cols>
  <sheetData>
    <row r="1" spans="1:11" x14ac:dyDescent="0.3">
      <c r="C1" s="135" t="s">
        <v>114</v>
      </c>
      <c r="E1" t="s">
        <v>630</v>
      </c>
      <c r="I1" t="s">
        <v>101</v>
      </c>
    </row>
    <row r="2" spans="1:11" x14ac:dyDescent="0.3">
      <c r="C2" s="135" t="s">
        <v>631</v>
      </c>
      <c r="D2" t="s">
        <v>632</v>
      </c>
      <c r="E2" t="s">
        <v>631</v>
      </c>
      <c r="F2" t="s">
        <v>632</v>
      </c>
      <c r="I2" t="s">
        <v>105</v>
      </c>
    </row>
    <row r="3" spans="1:11" x14ac:dyDescent="0.3">
      <c r="A3" t="s">
        <v>633</v>
      </c>
      <c r="B3" t="s">
        <v>127</v>
      </c>
      <c r="C3" s="135">
        <f>E3*$B$45</f>
        <v>0</v>
      </c>
      <c r="E3" s="135">
        <v>0</v>
      </c>
      <c r="F3">
        <v>0</v>
      </c>
      <c r="I3" t="s">
        <v>106</v>
      </c>
    </row>
    <row r="4" spans="1:11" x14ac:dyDescent="0.3">
      <c r="B4" t="s">
        <v>634</v>
      </c>
      <c r="C4" s="310">
        <f>E4*$B$45</f>
        <v>3471.3999999999996</v>
      </c>
      <c r="D4" s="310">
        <f>F4*$B$45</f>
        <v>2424.875</v>
      </c>
      <c r="E4">
        <v>136</v>
      </c>
      <c r="F4">
        <v>95</v>
      </c>
      <c r="I4" t="s">
        <v>107</v>
      </c>
    </row>
    <row r="5" spans="1:11" x14ac:dyDescent="0.3">
      <c r="B5" t="s">
        <v>635</v>
      </c>
      <c r="C5" s="310">
        <f>E5*$B$45</f>
        <v>3037.4749999999999</v>
      </c>
      <c r="D5" s="310">
        <f>F5*$B$45</f>
        <v>2118.5749999999998</v>
      </c>
      <c r="E5">
        <v>119</v>
      </c>
      <c r="F5">
        <v>83</v>
      </c>
      <c r="I5" t="s">
        <v>108</v>
      </c>
    </row>
    <row r="6" spans="1:11" x14ac:dyDescent="0.3">
      <c r="B6" t="s">
        <v>124</v>
      </c>
      <c r="C6" s="310">
        <f t="shared" ref="C6:D32" si="0">E6*$B$45</f>
        <v>3905.3249999999998</v>
      </c>
      <c r="D6" s="310">
        <f t="shared" si="0"/>
        <v>2731.1749999999997</v>
      </c>
      <c r="E6">
        <v>153</v>
      </c>
      <c r="F6">
        <v>107</v>
      </c>
    </row>
    <row r="7" spans="1:11" x14ac:dyDescent="0.3">
      <c r="B7" t="s">
        <v>133</v>
      </c>
      <c r="C7" s="310">
        <f t="shared" si="0"/>
        <v>3037.4749999999999</v>
      </c>
      <c r="D7" s="310">
        <f t="shared" si="0"/>
        <v>2118.5749999999998</v>
      </c>
      <c r="E7">
        <v>119</v>
      </c>
      <c r="F7">
        <v>83</v>
      </c>
    </row>
    <row r="8" spans="1:11" x14ac:dyDescent="0.3">
      <c r="B8" t="s">
        <v>636</v>
      </c>
      <c r="C8" s="310">
        <f t="shared" si="0"/>
        <v>3905.3249999999998</v>
      </c>
      <c r="D8" s="310">
        <f t="shared" si="0"/>
        <v>2731.1749999999997</v>
      </c>
      <c r="E8">
        <v>153</v>
      </c>
      <c r="F8">
        <v>107</v>
      </c>
    </row>
    <row r="9" spans="1:11" x14ac:dyDescent="0.3">
      <c r="B9" t="s">
        <v>637</v>
      </c>
      <c r="C9" s="310">
        <f t="shared" si="0"/>
        <v>3471.3999999999996</v>
      </c>
      <c r="D9" s="310">
        <f t="shared" si="0"/>
        <v>2424.875</v>
      </c>
      <c r="E9">
        <v>136</v>
      </c>
      <c r="F9">
        <v>95</v>
      </c>
    </row>
    <row r="10" spans="1:11" x14ac:dyDescent="0.3">
      <c r="B10" t="s">
        <v>638</v>
      </c>
      <c r="C10" s="310">
        <f t="shared" si="0"/>
        <v>3037.4749999999999</v>
      </c>
      <c r="D10" s="310">
        <f t="shared" si="0"/>
        <v>2118.5749999999998</v>
      </c>
      <c r="E10">
        <v>119</v>
      </c>
      <c r="F10">
        <v>83</v>
      </c>
    </row>
    <row r="11" spans="1:11" x14ac:dyDescent="0.3">
      <c r="B11" t="s">
        <v>130</v>
      </c>
      <c r="C11" s="310">
        <f t="shared" si="0"/>
        <v>3905.3249999999998</v>
      </c>
      <c r="D11" s="310">
        <f t="shared" si="0"/>
        <v>2731.1749999999997</v>
      </c>
      <c r="E11">
        <v>153</v>
      </c>
      <c r="F11">
        <v>107</v>
      </c>
    </row>
    <row r="12" spans="1:11" x14ac:dyDescent="0.3">
      <c r="B12" t="s">
        <v>639</v>
      </c>
      <c r="C12" s="310">
        <f t="shared" si="0"/>
        <v>3905.3249999999998</v>
      </c>
      <c r="D12" s="310">
        <f t="shared" si="0"/>
        <v>2731.1749999999997</v>
      </c>
      <c r="E12">
        <v>153</v>
      </c>
      <c r="F12">
        <v>107</v>
      </c>
    </row>
    <row r="13" spans="1:11" x14ac:dyDescent="0.3">
      <c r="B13" t="s">
        <v>640</v>
      </c>
      <c r="C13" s="310">
        <f t="shared" si="0"/>
        <v>3471.3999999999996</v>
      </c>
      <c r="D13" s="310">
        <f t="shared" si="0"/>
        <v>2424.875</v>
      </c>
      <c r="E13">
        <v>136</v>
      </c>
      <c r="F13">
        <v>95</v>
      </c>
      <c r="K13" s="311"/>
    </row>
    <row r="14" spans="1:11" x14ac:dyDescent="0.3">
      <c r="B14" t="s">
        <v>641</v>
      </c>
      <c r="C14" s="310">
        <f t="shared" si="0"/>
        <v>3471.3999999999996</v>
      </c>
      <c r="D14" s="310">
        <f t="shared" si="0"/>
        <v>2424.875</v>
      </c>
      <c r="E14">
        <v>136</v>
      </c>
      <c r="F14">
        <v>95</v>
      </c>
    </row>
    <row r="15" spans="1:11" x14ac:dyDescent="0.3">
      <c r="B15" t="s">
        <v>642</v>
      </c>
      <c r="C15" s="310">
        <f t="shared" si="0"/>
        <v>3037.4749999999999</v>
      </c>
      <c r="D15" s="310">
        <f t="shared" si="0"/>
        <v>2118.5749999999998</v>
      </c>
      <c r="E15">
        <v>119</v>
      </c>
      <c r="F15">
        <v>83</v>
      </c>
    </row>
    <row r="16" spans="1:11" x14ac:dyDescent="0.3">
      <c r="B16" t="s">
        <v>643</v>
      </c>
      <c r="C16" s="310">
        <f t="shared" si="0"/>
        <v>3037.4749999999999</v>
      </c>
      <c r="D16" s="310">
        <f t="shared" si="0"/>
        <v>2118.5749999999998</v>
      </c>
      <c r="E16">
        <v>119</v>
      </c>
      <c r="F16">
        <v>83</v>
      </c>
    </row>
    <row r="17" spans="1:8" x14ac:dyDescent="0.3">
      <c r="B17" t="s">
        <v>644</v>
      </c>
      <c r="C17" s="310">
        <f t="shared" si="0"/>
        <v>3905.3249999999998</v>
      </c>
      <c r="D17" s="310">
        <f t="shared" si="0"/>
        <v>2731.1749999999997</v>
      </c>
      <c r="E17">
        <v>153</v>
      </c>
      <c r="F17">
        <v>107</v>
      </c>
    </row>
    <row r="18" spans="1:8" x14ac:dyDescent="0.3">
      <c r="B18" t="s">
        <v>645</v>
      </c>
      <c r="C18" s="310">
        <f t="shared" si="0"/>
        <v>3037.4749999999999</v>
      </c>
      <c r="D18" s="310">
        <f t="shared" si="0"/>
        <v>2118.5749999999998</v>
      </c>
      <c r="E18">
        <v>119</v>
      </c>
      <c r="F18">
        <v>83</v>
      </c>
    </row>
    <row r="19" spans="1:8" x14ac:dyDescent="0.3">
      <c r="B19" t="s">
        <v>646</v>
      </c>
      <c r="C19" s="310">
        <f t="shared" si="0"/>
        <v>3471.3999999999996</v>
      </c>
      <c r="D19" s="310">
        <f t="shared" si="0"/>
        <v>2424.875</v>
      </c>
      <c r="E19">
        <v>136</v>
      </c>
      <c r="F19">
        <v>95</v>
      </c>
    </row>
    <row r="20" spans="1:8" x14ac:dyDescent="0.3">
      <c r="B20" t="s">
        <v>647</v>
      </c>
      <c r="C20" s="310">
        <f t="shared" si="0"/>
        <v>3471.3999999999996</v>
      </c>
      <c r="D20" s="310">
        <f t="shared" si="0"/>
        <v>2424.875</v>
      </c>
      <c r="E20">
        <v>136</v>
      </c>
      <c r="F20">
        <v>95</v>
      </c>
    </row>
    <row r="21" spans="1:8" x14ac:dyDescent="0.3">
      <c r="B21" t="s">
        <v>648</v>
      </c>
      <c r="C21" s="310">
        <f t="shared" si="0"/>
        <v>3471.3999999999996</v>
      </c>
      <c r="D21" s="310">
        <f t="shared" si="0"/>
        <v>2424.875</v>
      </c>
      <c r="E21">
        <v>136</v>
      </c>
      <c r="F21">
        <v>95</v>
      </c>
    </row>
    <row r="22" spans="1:8" x14ac:dyDescent="0.3">
      <c r="B22" t="s">
        <v>649</v>
      </c>
      <c r="C22" s="310">
        <f t="shared" si="0"/>
        <v>3905.3249999999998</v>
      </c>
      <c r="D22" s="310">
        <f t="shared" si="0"/>
        <v>2731.1749999999997</v>
      </c>
      <c r="E22">
        <v>153</v>
      </c>
      <c r="F22">
        <v>107</v>
      </c>
      <c r="H22" s="135"/>
    </row>
    <row r="23" spans="1:8" x14ac:dyDescent="0.3">
      <c r="B23" t="s">
        <v>650</v>
      </c>
      <c r="C23" s="310">
        <f t="shared" si="0"/>
        <v>3037.4749999999999</v>
      </c>
      <c r="D23" s="310">
        <f t="shared" si="0"/>
        <v>2118.5749999999998</v>
      </c>
      <c r="E23">
        <v>119</v>
      </c>
      <c r="F23">
        <v>83</v>
      </c>
    </row>
    <row r="24" spans="1:8" x14ac:dyDescent="0.3">
      <c r="A24" s="312"/>
      <c r="B24" t="s">
        <v>651</v>
      </c>
      <c r="C24" s="310">
        <f t="shared" si="0"/>
        <v>3471.3999999999996</v>
      </c>
      <c r="D24" s="310">
        <f t="shared" si="0"/>
        <v>2424.875</v>
      </c>
      <c r="E24">
        <v>136</v>
      </c>
      <c r="F24">
        <v>95</v>
      </c>
    </row>
    <row r="25" spans="1:8" x14ac:dyDescent="0.3">
      <c r="A25" s="312"/>
      <c r="B25" t="s">
        <v>652</v>
      </c>
      <c r="C25" s="310">
        <f t="shared" si="0"/>
        <v>3471.3999999999996</v>
      </c>
      <c r="D25" s="310">
        <f t="shared" si="0"/>
        <v>2424.875</v>
      </c>
      <c r="E25">
        <v>136</v>
      </c>
      <c r="F25">
        <v>95</v>
      </c>
    </row>
    <row r="26" spans="1:8" x14ac:dyDescent="0.3">
      <c r="A26" s="312"/>
      <c r="B26" t="s">
        <v>653</v>
      </c>
      <c r="C26" s="310">
        <f t="shared" si="0"/>
        <v>3037.4749999999999</v>
      </c>
      <c r="D26" s="310">
        <f t="shared" si="0"/>
        <v>2118.5749999999998</v>
      </c>
      <c r="E26">
        <v>119</v>
      </c>
      <c r="F26">
        <v>83</v>
      </c>
    </row>
    <row r="27" spans="1:8" x14ac:dyDescent="0.3">
      <c r="A27" s="312"/>
      <c r="B27" t="s">
        <v>654</v>
      </c>
      <c r="C27" s="310">
        <f t="shared" si="0"/>
        <v>3471.3999999999996</v>
      </c>
      <c r="D27" s="310">
        <f t="shared" si="0"/>
        <v>2424.875</v>
      </c>
      <c r="E27">
        <v>136</v>
      </c>
      <c r="F27">
        <v>95</v>
      </c>
    </row>
    <row r="28" spans="1:8" x14ac:dyDescent="0.3">
      <c r="B28" t="s">
        <v>655</v>
      </c>
      <c r="C28" s="310">
        <f t="shared" si="0"/>
        <v>3037.4749999999999</v>
      </c>
      <c r="D28" s="310">
        <f t="shared" si="0"/>
        <v>2118.5749999999998</v>
      </c>
      <c r="E28">
        <v>119</v>
      </c>
      <c r="F28">
        <v>83</v>
      </c>
    </row>
    <row r="29" spans="1:8" x14ac:dyDescent="0.3">
      <c r="B29" t="s">
        <v>656</v>
      </c>
      <c r="C29" s="310">
        <f t="shared" si="0"/>
        <v>3037.4749999999999</v>
      </c>
      <c r="D29" s="310">
        <f t="shared" si="0"/>
        <v>2118.5749999999998</v>
      </c>
      <c r="E29">
        <v>119</v>
      </c>
      <c r="F29">
        <v>83</v>
      </c>
    </row>
    <row r="30" spans="1:8" x14ac:dyDescent="0.3">
      <c r="B30" t="s">
        <v>657</v>
      </c>
      <c r="C30" s="310">
        <f t="shared" si="0"/>
        <v>3905.3249999999998</v>
      </c>
      <c r="D30" s="310">
        <f t="shared" si="0"/>
        <v>2731.1749999999997</v>
      </c>
      <c r="E30">
        <v>153</v>
      </c>
      <c r="F30">
        <v>107</v>
      </c>
    </row>
    <row r="31" spans="1:8" x14ac:dyDescent="0.3">
      <c r="B31" t="s">
        <v>658</v>
      </c>
      <c r="C31" s="310">
        <f t="shared" si="0"/>
        <v>3471.3999999999996</v>
      </c>
      <c r="D31" s="310">
        <f t="shared" si="0"/>
        <v>2424.875</v>
      </c>
      <c r="E31">
        <v>136</v>
      </c>
      <c r="F31">
        <v>95</v>
      </c>
    </row>
    <row r="32" spans="1:8" x14ac:dyDescent="0.3">
      <c r="B32" t="s">
        <v>659</v>
      </c>
      <c r="C32" s="310">
        <f t="shared" si="0"/>
        <v>3905.3249999999998</v>
      </c>
      <c r="D32" s="310">
        <f t="shared" si="0"/>
        <v>2731.1749999999997</v>
      </c>
      <c r="E32" s="135">
        <v>153</v>
      </c>
      <c r="F32">
        <v>107</v>
      </c>
    </row>
    <row r="34" spans="1:4" x14ac:dyDescent="0.3">
      <c r="C34" s="313" t="s">
        <v>114</v>
      </c>
      <c r="D34" s="314" t="s">
        <v>630</v>
      </c>
    </row>
    <row r="35" spans="1:4" x14ac:dyDescent="0.3">
      <c r="A35" s="312" t="s">
        <v>660</v>
      </c>
      <c r="B35" s="312" t="s">
        <v>127</v>
      </c>
      <c r="C35" s="135">
        <f>D35*$B$45</f>
        <v>0</v>
      </c>
      <c r="D35" s="135">
        <v>0</v>
      </c>
    </row>
    <row r="36" spans="1:4" x14ac:dyDescent="0.3">
      <c r="B36" s="312" t="s">
        <v>661</v>
      </c>
      <c r="C36" s="310">
        <f t="shared" ref="C36:C39" si="1">D36*$B$45</f>
        <v>510.5</v>
      </c>
      <c r="D36" s="135">
        <v>20</v>
      </c>
    </row>
    <row r="37" spans="1:4" x14ac:dyDescent="0.3">
      <c r="B37" s="312" t="s">
        <v>125</v>
      </c>
      <c r="C37" s="310">
        <f t="shared" si="1"/>
        <v>4594.5</v>
      </c>
      <c r="D37" s="135">
        <v>180</v>
      </c>
    </row>
    <row r="38" spans="1:4" x14ac:dyDescent="0.3">
      <c r="B38" s="312" t="s">
        <v>131</v>
      </c>
      <c r="C38" s="310">
        <f t="shared" si="1"/>
        <v>7019.375</v>
      </c>
      <c r="D38" s="135">
        <v>275</v>
      </c>
    </row>
    <row r="39" spans="1:4" x14ac:dyDescent="0.3">
      <c r="B39" s="312" t="s">
        <v>662</v>
      </c>
      <c r="C39" s="310">
        <f t="shared" si="1"/>
        <v>9189</v>
      </c>
      <c r="D39" s="135">
        <v>360</v>
      </c>
    </row>
    <row r="41" spans="1:4" x14ac:dyDescent="0.3">
      <c r="A41" t="s">
        <v>663</v>
      </c>
      <c r="B41" s="312"/>
      <c r="C41" s="135">
        <v>1536</v>
      </c>
    </row>
    <row r="42" spans="1:4" x14ac:dyDescent="0.3">
      <c r="B42" s="312"/>
    </row>
    <row r="43" spans="1:4" x14ac:dyDescent="0.3">
      <c r="A43" t="s">
        <v>664</v>
      </c>
      <c r="C43" s="135">
        <f>D43*B45</f>
        <v>8933.75</v>
      </c>
      <c r="D43">
        <v>350</v>
      </c>
    </row>
    <row r="44" spans="1:4" ht="15" thickBot="1" x14ac:dyDescent="0.35"/>
    <row r="45" spans="1:4" ht="15" thickBot="1" x14ac:dyDescent="0.35">
      <c r="A45" t="s">
        <v>665</v>
      </c>
      <c r="B45" s="315">
        <v>25.524999999999999</v>
      </c>
    </row>
    <row r="48" spans="1:4" x14ac:dyDescent="0.3">
      <c r="A48" t="s">
        <v>666</v>
      </c>
    </row>
    <row r="49" spans="2:2" x14ac:dyDescent="0.3">
      <c r="B49" t="s">
        <v>667</v>
      </c>
    </row>
    <row r="50" spans="2:2" x14ac:dyDescent="0.3">
      <c r="B50" t="s">
        <v>668</v>
      </c>
    </row>
  </sheetData>
  <sheetProtection algorithmName="SHA-512" hashValue="SJMTu/M3usM2irqg2PPKE2kPqovDXdwe4yD6RfotoMk2Fxy+ds7KUMGzWew43gjpUJtlG9FB2NolA7vTLPsmLw==" saltValue="QnIC9153A0sFXDV62+yarw==" spinCount="100000" sheet="1" objects="1" scenarios="1" autoFilter="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15OPMSMT0001-28-50955</_dlc_DocId>
    <_dlc_DocIdUrl xmlns="0104a4cd-1400-468e-be1b-c7aad71d7d5a">
      <Url>https://op.msmt.cz/_layouts/15/DocIdRedir.aspx?ID=15OPMSMT0001-28-50955</Url>
      <Description>15OPMSMT0001-28-50955</Description>
    </_dlc_DocIdUrl>
  </documentManagement>
</p:properties>
</file>

<file path=customXml/itemProps1.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59113F-06FA-4342-9518-4179D04011EB}">
  <ds:schemaRefs>
    <ds:schemaRef ds:uri="http://schemas.microsoft.com/sharepoint/events"/>
  </ds:schemaRefs>
</ds:datastoreItem>
</file>

<file path=customXml/itemProps3.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4.xml><?xml version="1.0" encoding="utf-8"?>
<ds:datastoreItem xmlns:ds="http://schemas.openxmlformats.org/officeDocument/2006/customXml" ds:itemID="{496C8507-BCC9-4E6E-BD00-00A048FE828A}">
  <ds:schemaRefs>
    <ds:schemaRef ds:uri="http://schemas.microsoft.com/office/infopath/2007/PartnerControls"/>
    <ds:schemaRef ds:uri="http://purl.org/dc/terms/"/>
    <ds:schemaRef ds:uri="http://www.w3.org/XML/1998/namespace"/>
    <ds:schemaRef ds:uri="0104a4cd-1400-468e-be1b-c7aad71d7d5a"/>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Úvodní strana</vt:lpstr>
      <vt:lpstr>Souhrn</vt:lpstr>
      <vt:lpstr>MŠ</vt:lpstr>
      <vt:lpstr>ZŠ</vt:lpstr>
      <vt:lpstr>stáž MŠ</vt:lpstr>
      <vt:lpstr>stáž ZŠ</vt:lpstr>
      <vt:lpstr>data</vt:lpstr>
      <vt:lpstr>ICT</vt:lpstr>
      <vt:lpstr>'Úvodní strana'!Oblast_tisku</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Jedličková Martina</cp:lastModifiedBy>
  <cp:lastPrinted>2018-02-26T14:03:33Z</cp:lastPrinted>
  <dcterms:created xsi:type="dcterms:W3CDTF">2016-02-29T09:42:03Z</dcterms:created>
  <dcterms:modified xsi:type="dcterms:W3CDTF">2020-03-31T13:43:01Z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708a0b3b-d6ad-42dc-a687-5b4928c7032a</vt:lpwstr>
  </property>
</Properties>
</file>